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DANE WSTĘPNE " sheetId="1" r:id="rId1"/>
    <sheet name="DANE WSTĘPNE  (2)" sheetId="2" r:id="rId2"/>
  </sheets>
  <definedNames/>
  <calcPr fullCalcOnLoad="1"/>
</workbook>
</file>

<file path=xl/sharedStrings.xml><?xml version="1.0" encoding="utf-8"?>
<sst xmlns="http://schemas.openxmlformats.org/spreadsheetml/2006/main" count="387" uniqueCount="190">
  <si>
    <t>Dz.</t>
  </si>
  <si>
    <t>Rozdz.</t>
  </si>
  <si>
    <t>§</t>
  </si>
  <si>
    <t>NAZWA</t>
  </si>
  <si>
    <t>(6:5)</t>
  </si>
  <si>
    <t>ROLNICTWO I ŁOWIECTWO</t>
  </si>
  <si>
    <t>Pozostała działalność</t>
  </si>
  <si>
    <t>Dochody z najmu i dzierżawy składników majątkowych skarbu Państwa, jednostek samorządu terytorialnego oraz innych umów o podobnym charakterze</t>
  </si>
  <si>
    <t>Otrzymane spadki, zapisy i darowizny w postaci pieniężnej</t>
  </si>
  <si>
    <t>GOSPODARKA MIESZKANIOWA</t>
  </si>
  <si>
    <t>Gospodarka gruntami i nieruchomościami</t>
  </si>
  <si>
    <t xml:space="preserve">Wpływy z opłat za zarząd, użytkowanie i użytkowanie wieczyste nieruchomości  </t>
  </si>
  <si>
    <t>Pozostałe odsetki</t>
  </si>
  <si>
    <t>ADMINISTRACJA PUBLICZNA</t>
  </si>
  <si>
    <t>Urzędy Wojewódzkie</t>
  </si>
  <si>
    <t>Urzędy gmin miast i miast na prawach powiatu</t>
  </si>
  <si>
    <t>URZĘDY NACZELNYCH ORGANÓW WŁADZY PAŃSTWOWEJ KONTROLI   I OCHRONY PRAWA ORAZ SĄDOWNICTWA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</si>
  <si>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</si>
  <si>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</si>
  <si>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>Wpływy z podatku dochodowego od osób fizycznych</t>
  </si>
  <si>
    <t xml:space="preserve">Podatek od działalności gospodarczej osób fizycznych, opłacony w formie karty podatkowej 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</si>
  <si>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</si>
  <si>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</si>
  <si>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</si>
  <si>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</si>
  <si>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</si>
  <si>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</si>
  <si>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Podatek od czynności cywilnoprawnych</t>
  </si>
  <si>
    <t>Odsetki od nieterminowych wpłat z tytułu podatków i opłat</t>
  </si>
  <si>
    <t>Wpływy z innych opłat stanowiących dochody jednostek samorządu terytorialnego na podstawie ustaw</t>
  </si>
  <si>
    <t>Wpływy z opłaty skarbowej</t>
  </si>
  <si>
    <t>Wpływy z różnych opłat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</si>
  <si>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</si>
  <si>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</si>
  <si>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</si>
  <si>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</si>
  <si>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</si>
  <si>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</si>
  <si>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</si>
  <si>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OŚWIATA I WYCHOWANIE</t>
  </si>
  <si>
    <t>Szkoły podstawowe</t>
  </si>
  <si>
    <t>Wpływy z usług</t>
  </si>
  <si>
    <t xml:space="preserve">Dotacje celowe przekazane z budżetu państwa na realizację zadań bieżących z zakresu administracji rządowej oraz innych zadań zleconych gminie (związkom gmin) ustawami </t>
  </si>
  <si>
    <t>Przedszkola</t>
  </si>
  <si>
    <t>POMOC SPOŁECZNA</t>
  </si>
  <si>
    <t>Ośrodki pomocy społecznej</t>
  </si>
  <si>
    <t>GOSPODARKA KOMUNALNA I OCHRONA ŚRODOWISKA</t>
  </si>
  <si>
    <t>OGÓŁEM DOCHODY</t>
  </si>
  <si>
    <t>W tym:</t>
  </si>
  <si>
    <t>- dotacje związane z realizacją zadań z zakresu administracji rządowej i innych zadań zleconych jednostce samorządu terytorialnego ustawami</t>
  </si>
  <si>
    <t>1</t>
  </si>
  <si>
    <t>2</t>
  </si>
  <si>
    <t>3</t>
  </si>
  <si>
    <t>4</t>
  </si>
  <si>
    <t>5</t>
  </si>
  <si>
    <t>6</t>
  </si>
  <si>
    <t>7</t>
  </si>
  <si>
    <t>010</t>
  </si>
  <si>
    <t>0750</t>
  </si>
  <si>
    <t>0960</t>
  </si>
  <si>
    <t>700</t>
  </si>
  <si>
    <t>70005</t>
  </si>
  <si>
    <t>0470</t>
  </si>
  <si>
    <t>0770</t>
  </si>
  <si>
    <t>0920</t>
  </si>
  <si>
    <t>750</t>
  </si>
  <si>
    <t>75011</t>
  </si>
  <si>
    <t>2010</t>
  </si>
  <si>
    <t>2360</t>
  </si>
  <si>
    <t>75023</t>
  </si>
  <si>
    <t>751</t>
  </si>
  <si>
    <t>75101</t>
  </si>
  <si>
    <t>756</t>
  </si>
  <si>
    <t>75601</t>
  </si>
  <si>
    <t>0350</t>
  </si>
  <si>
    <t>75615</t>
  </si>
  <si>
    <t>0310</t>
  </si>
  <si>
    <t>0320</t>
  </si>
  <si>
    <t>0330</t>
  </si>
  <si>
    <t>0340</t>
  </si>
  <si>
    <t>0360</t>
  </si>
  <si>
    <t>0430</t>
  </si>
  <si>
    <t>0500</t>
  </si>
  <si>
    <t>0910</t>
  </si>
  <si>
    <t>75618</t>
  </si>
  <si>
    <t>0410</t>
  </si>
  <si>
    <t>0480</t>
  </si>
  <si>
    <t>0690</t>
  </si>
  <si>
    <t>75621</t>
  </si>
  <si>
    <t>0010</t>
  </si>
  <si>
    <t>0020</t>
  </si>
  <si>
    <t>758</t>
  </si>
  <si>
    <t>75801</t>
  </si>
  <si>
    <t>2920</t>
  </si>
  <si>
    <t>75807</t>
  </si>
  <si>
    <t>801</t>
  </si>
  <si>
    <t>80101</t>
  </si>
  <si>
    <t>0830</t>
  </si>
  <si>
    <t>80104</t>
  </si>
  <si>
    <t>852</t>
  </si>
  <si>
    <t>85213</t>
  </si>
  <si>
    <t>85214</t>
  </si>
  <si>
    <t>85219</t>
  </si>
  <si>
    <t>900</t>
  </si>
  <si>
    <t>%</t>
  </si>
  <si>
    <t>Załącznik Nr 1</t>
  </si>
  <si>
    <t>Dotacje celowe przekazane z budżetu państwa na realizację własnych zadań bieżących gmin (związków gmin)</t>
  </si>
  <si>
    <t>Gospodarka ściekowa i ochrona wód</t>
  </si>
  <si>
    <t>Przewid. wykonanie</t>
  </si>
  <si>
    <t>Wpływy z podatku rolnego, podatku leśnego, podatku od spadków i darowizn, podatku od czynności cywilnoprawnych oraz podatków i opłat lokalnych od osób fizycznych</t>
  </si>
  <si>
    <t>TRANSPORT I ŁĄCZNOŚĆ</t>
  </si>
  <si>
    <t>Drogi publiczne gminne</t>
  </si>
  <si>
    <t>EDUKACYJNA OPIEKA WYCHOWAWCZA</t>
  </si>
  <si>
    <t>020</t>
  </si>
  <si>
    <t>02001</t>
  </si>
  <si>
    <t>LEŚNICTWO</t>
  </si>
  <si>
    <t>Gospodarka leśna</t>
  </si>
  <si>
    <t>-</t>
  </si>
  <si>
    <t>Pobór podatków, opłat i nieopodatkowanych należności budżetowych</t>
  </si>
  <si>
    <t>0970</t>
  </si>
  <si>
    <t>Wpływy z różnych dochodów</t>
  </si>
  <si>
    <t>Różne rozliczenia finansowe</t>
  </si>
  <si>
    <t>Dotacje celowe otrzymane z budżetu państwa na realizację własnych zadań bieżących gmin (związków gmin)</t>
  </si>
  <si>
    <t>Gimnazja</t>
  </si>
  <si>
    <t>2030</t>
  </si>
  <si>
    <t>Pomoc materialna dla uczniów</t>
  </si>
  <si>
    <t>KULTURA FIZYCZNA I SPORT</t>
  </si>
  <si>
    <t>Dotacje celowe otrzymane ze środków specjalnych na finansowanie lub dofinansowanie zadań zleconych z zakresu działalności bieżącej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</si>
  <si>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</si>
  <si>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0490</t>
  </si>
  <si>
    <t>Wpływy z innych lokalnych opłat pobieranych przez jednostki samorządu terytorialnego na podstawie odrębnych ustaw</t>
  </si>
  <si>
    <t>Wpływy z podatku rolnego, podatku leśnego, podatku od czynności cywilnoprawnych, podatków i opłat lokalnych od osób prawnych i innych jednostek organizacyjnych</t>
  </si>
  <si>
    <t>Zasiłki i pomoc w naturze oraz składki na ubezpieczenia emerytalne i rentowe</t>
  </si>
  <si>
    <t>KULTURA I OCHRONA DZIEDZICTWA NARODOWEGO</t>
  </si>
  <si>
    <t>01095</t>
  </si>
  <si>
    <t>0840</t>
  </si>
  <si>
    <t>Wpływy ze sprzedaży wyrobów</t>
  </si>
  <si>
    <t>Stołówki szkolne</t>
  </si>
  <si>
    <t>Świadczenia rodzinne, zaliczka alimentacyjna oraz składki na ubezpieczenia emerytalne i rentowe z ubezpieczenia społecznego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</si>
  <si>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</si>
  <si>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 za wydawanie zezwoleń na sprzedaż alkoholu</t>
  </si>
  <si>
    <t>Wykonanie na 30.09.2008</t>
  </si>
  <si>
    <t>PROJEKT 2009</t>
  </si>
  <si>
    <t>plan 2008</t>
  </si>
  <si>
    <t>0460</t>
  </si>
  <si>
    <t>2700</t>
  </si>
  <si>
    <t>0570</t>
  </si>
  <si>
    <t>2440</t>
  </si>
  <si>
    <t>0400</t>
  </si>
  <si>
    <t>2710</t>
  </si>
  <si>
    <t>Inne formy kształcenia osobno niewymienione</t>
  </si>
  <si>
    <t>OCHRONA ZDROWIA</t>
  </si>
  <si>
    <t>Przeciwdziałanie alkoholizmowi</t>
  </si>
  <si>
    <t>Składki na ubezpieczenie zdrowotne opłacane za osoby pobierające niektóre świadczenia z pomocy społecznej oraz niekyóre świadczenia rodzinne</t>
  </si>
  <si>
    <t>Przeciwdziałanie i ograniczenie skutków patologii społecznej</t>
  </si>
  <si>
    <t>Wpływy i wydatki związane z gromadzeniem środków z opłat produktowych</t>
  </si>
  <si>
    <t>Filharmonie, orkiestry, chóry i kapele</t>
  </si>
  <si>
    <t>Obiekty sportowe</t>
  </si>
  <si>
    <t>Dotacje celowe otrzymane z budżetu państwa na realizację zadań bieżących z zakresu administr rządowej oraz innych zadań zleconych gminie (związkom gmin) ustawami</t>
  </si>
  <si>
    <t>Dotacje otrzymane z funduszy celowych na finansowanie lub dofinansowanie kosztów realizacji inwestycji i zakupów inwestycyjnych jednostek sektora finansów publicznych</t>
  </si>
  <si>
    <t>Wpływy z tytułu pomocy finansowej udzielonej między jednostkami samorządu terytorialnego na dofinansowanie własnych zadań inwestycyjnych i zakupów inwestycyjnych</t>
  </si>
  <si>
    <t>Dochody z najmu i dzierżawy składników majątkowych Skarbu Państwa i jedn. samorządu terytorialnego lub innych jedn. zaliczanych do sektora finansów publ. oraz innych umów o podobnym charakterze</t>
  </si>
  <si>
    <t>Wpływy z tytułu odpłatnego nabycia prawa własności oraz prawa użytkowania wieczystego nieruchomości</t>
  </si>
  <si>
    <t>Dochody jedn. samorządu terytorialnego zw. z realizacją zadań z zakresu admin. rządowej oraz innych zadań zleconych ustawami</t>
  </si>
  <si>
    <t>Wpływy z opłaty eksploatacyjnej</t>
  </si>
  <si>
    <t>Spadki, zapisy i darowizny w postaci pieniężnej</t>
  </si>
  <si>
    <t>Otyrzymane spadki zapisy i darowizny w postaci pieniężnej</t>
  </si>
  <si>
    <t>Dotacje celowe otrzymane z budżetu państwa na inwestycje i zakupy inwestycyjne z zalresu administracji rządowej oraz innych zadań zleconych gminom ustawami</t>
  </si>
  <si>
    <t>Dotacje otrzymane z budżetu państwa na zadania bieżące realizowane przez gminę na podstawie porozumień z organami administracji rządowej</t>
  </si>
  <si>
    <t>Grzywny, mandaty i inne kary pieniężne od osób fizycznych</t>
  </si>
  <si>
    <t>Wpływy z opłaty produktowej</t>
  </si>
  <si>
    <t>Wpływy z tytułu pomocy finansowej udzielanej między jednostkami samorządu terytorialnego na dofinansowanie własnych zadań bieżących</t>
  </si>
  <si>
    <t>Dotacje celowe otrzymane z budżetu państwa na realizację inwestycji i zakupów inwestycyjnych własnych gmin (związków gmin)</t>
  </si>
  <si>
    <t>PROJEKT PLANU DOCHODÓW BUDŻETU GMINY NA 2009 ROK</t>
  </si>
  <si>
    <t>w tym: na zadania zlecone</t>
  </si>
  <si>
    <t>Klasyfikacja</t>
  </si>
  <si>
    <t xml:space="preserve">Dz. </t>
  </si>
  <si>
    <t>Rady Gminy Koźminek</t>
  </si>
  <si>
    <t xml:space="preserve">Dotacje celowe otrzymane z budżetu państwa na realizację zadań bieżących z zakresu administracji rządowej oraz innych zadań zleconych gminie (związkom gmin) ustawami </t>
  </si>
  <si>
    <t>Pobór podatków, opłat i niepodatkowych należności budżetowych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</si>
  <si>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</si>
  <si>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stałe</t>
  </si>
  <si>
    <t>0870</t>
  </si>
  <si>
    <t>w sprawie uchwalenia budżetu Gminy Koźminek na 2010 rok.</t>
  </si>
  <si>
    <t>do Uchwały Nr XXXV/275/09</t>
  </si>
  <si>
    <t>z dnia 30 grudnia 2009 roku</t>
  </si>
  <si>
    <t>Dotacje celowe otrzymane z budżetu państwa na zadania bieżące realizowane przez gminę na podstawie porozumień z organami administracji rządowej</t>
  </si>
  <si>
    <t>Środki na dodinansowanie własnych zadań bieżących gmin (związków gmin), powiatów (związków powiatów), samorządów województw, pozyskane z innych źródeł</t>
  </si>
  <si>
    <t>Plan dochodów na 2010r.</t>
  </si>
  <si>
    <t>PLAN DOCHODÓW BUDŻETU GMINY                                                  NA 2010 ROK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</si>
</sst>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_ ;\-0\ "/>
    <numFmt numFmtId="166" formatCode="#,##0.000"/>
    <numFmt numFmtId="167" formatCode="0.0"/>
    <numFmt numFmtId="168" formatCode="#,##0_ ;[Red]\-#,##0\ "/>
    <numFmt numFmtId="169" formatCode="0.0%"/>
  </numFmts>
  <fonts count="11">
    <font>
      <sz val="10"/>
      <name val="Arial CE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Arial CE"/>
      <family val="0"/>
    </font>
    <font>
      <b/>
      <sz val="10"/>
      <name val="Arial CE"/>
      <family val="0"/>
    </font>
    <font>
      <sz val="11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6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49" fontId="1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164" fontId="4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164" fontId="1" fillId="0" borderId="4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9" fontId="4" fillId="0" borderId="1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/>
    </xf>
    <xf numFmtId="3" fontId="1" fillId="0" borderId="7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2" borderId="4" xfId="0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" fillId="2" borderId="5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 shrinkToFi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7"/>
  <sheetViews>
    <sheetView workbookViewId="0" topLeftCell="A51">
      <selection activeCell="I36" sqref="I36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5.375" style="14" customWidth="1"/>
    <col min="4" max="4" width="37.375" style="0" customWidth="1"/>
    <col min="5" max="5" width="11.00390625" style="0" customWidth="1"/>
    <col min="6" max="6" width="13.875" style="0" customWidth="1"/>
    <col min="7" max="7" width="10.00390625" style="0" customWidth="1"/>
    <col min="8" max="8" width="11.00390625" style="0" customWidth="1"/>
    <col min="9" max="9" width="13.875" style="0" customWidth="1"/>
    <col min="10" max="10" width="10.25390625" style="0" customWidth="1"/>
  </cols>
  <sheetData>
    <row r="1" spans="4:7" ht="16.5">
      <c r="D1" s="1"/>
      <c r="E1" s="62" t="s">
        <v>105</v>
      </c>
      <c r="F1" s="62"/>
      <c r="G1" s="62"/>
    </row>
    <row r="2" ht="16.5">
      <c r="A2" s="1"/>
    </row>
    <row r="3" ht="16.5" hidden="1">
      <c r="A3" s="1"/>
    </row>
    <row r="4" ht="19.5" hidden="1">
      <c r="A4" s="2"/>
    </row>
    <row r="5" spans="1:7" ht="48" customHeight="1">
      <c r="A5" s="63" t="s">
        <v>173</v>
      </c>
      <c r="B5" s="63"/>
      <c r="C5" s="63"/>
      <c r="D5" s="63"/>
      <c r="E5" s="63"/>
      <c r="F5" s="63"/>
      <c r="G5" s="63"/>
    </row>
    <row r="6" ht="16.5">
      <c r="A6" s="4"/>
    </row>
    <row r="7" spans="1:3" s="3" customFormat="1" ht="16.5">
      <c r="A7" s="23"/>
      <c r="C7" s="24"/>
    </row>
    <row r="8" spans="1:12" ht="16.5" customHeight="1">
      <c r="A8" s="68" t="s">
        <v>0</v>
      </c>
      <c r="B8" s="68" t="s">
        <v>1</v>
      </c>
      <c r="C8" s="70" t="s">
        <v>2</v>
      </c>
      <c r="D8" s="68" t="s">
        <v>3</v>
      </c>
      <c r="E8" s="64" t="s">
        <v>143</v>
      </c>
      <c r="F8" s="64" t="s">
        <v>141</v>
      </c>
      <c r="G8" s="64" t="s">
        <v>104</v>
      </c>
      <c r="H8" s="65" t="s">
        <v>108</v>
      </c>
      <c r="I8" s="65" t="s">
        <v>142</v>
      </c>
      <c r="J8" s="67" t="s">
        <v>104</v>
      </c>
      <c r="K8" s="27"/>
      <c r="L8" s="27"/>
    </row>
    <row r="9" spans="1:12" ht="15.75">
      <c r="A9" s="69"/>
      <c r="B9" s="69"/>
      <c r="C9" s="71"/>
      <c r="D9" s="69"/>
      <c r="E9" s="64"/>
      <c r="F9" s="64"/>
      <c r="G9" s="64"/>
      <c r="H9" s="66"/>
      <c r="I9" s="66"/>
      <c r="J9" s="67"/>
      <c r="K9" s="27"/>
      <c r="L9" s="27"/>
    </row>
    <row r="10" spans="1:12" ht="15.75">
      <c r="A10" s="10"/>
      <c r="B10" s="10"/>
      <c r="C10" s="15"/>
      <c r="D10" s="10"/>
      <c r="E10" s="8"/>
      <c r="F10" s="8"/>
      <c r="G10" s="8" t="s">
        <v>4</v>
      </c>
      <c r="H10" s="29"/>
      <c r="I10" s="29"/>
      <c r="J10" s="29"/>
      <c r="K10" s="27"/>
      <c r="L10" s="27"/>
    </row>
    <row r="11" spans="1:12" ht="15.75">
      <c r="A11" s="9" t="s">
        <v>50</v>
      </c>
      <c r="B11" s="9" t="s">
        <v>51</v>
      </c>
      <c r="C11" s="16" t="s">
        <v>52</v>
      </c>
      <c r="D11" s="9" t="s">
        <v>53</v>
      </c>
      <c r="E11" s="9" t="s">
        <v>54</v>
      </c>
      <c r="F11" s="9" t="s">
        <v>55</v>
      </c>
      <c r="G11" s="9" t="s">
        <v>56</v>
      </c>
      <c r="H11" s="28">
        <v>8</v>
      </c>
      <c r="I11" s="28">
        <v>9</v>
      </c>
      <c r="J11" s="28">
        <v>10</v>
      </c>
      <c r="K11" s="27"/>
      <c r="L11" s="27"/>
    </row>
    <row r="12" spans="1:12" ht="15.75">
      <c r="A12" s="7" t="s">
        <v>57</v>
      </c>
      <c r="B12" s="7"/>
      <c r="C12" s="17"/>
      <c r="D12" s="7" t="s">
        <v>5</v>
      </c>
      <c r="E12" s="12">
        <f>E13</f>
        <v>135290</v>
      </c>
      <c r="F12" s="12">
        <f>F13</f>
        <v>136066.97999999998</v>
      </c>
      <c r="G12" s="25">
        <f>(F12/E12)*100</f>
        <v>100.57430704412742</v>
      </c>
      <c r="H12" s="12">
        <f>H13</f>
        <v>136070</v>
      </c>
      <c r="I12" s="12">
        <f>I13</f>
        <v>1200</v>
      </c>
      <c r="J12" s="25">
        <f>(I12/H12)*100</f>
        <v>0.8818990225619167</v>
      </c>
      <c r="K12" s="27"/>
      <c r="L12" s="27"/>
    </row>
    <row r="13" spans="1:12" s="13" customFormat="1" ht="15.75">
      <c r="A13" s="6"/>
      <c r="B13" s="20" t="s">
        <v>134</v>
      </c>
      <c r="C13" s="18"/>
      <c r="D13" s="6" t="s">
        <v>6</v>
      </c>
      <c r="E13" s="11">
        <f>SUM(E14:E15)</f>
        <v>135290</v>
      </c>
      <c r="F13" s="11">
        <f>SUM(F14:F15)</f>
        <v>136066.97999999998</v>
      </c>
      <c r="G13" s="26">
        <f aca="true" t="shared" si="0" ref="G13:G22">(F13/E13)*100</f>
        <v>100.57430704412742</v>
      </c>
      <c r="H13" s="11">
        <f>SUM(H14:H15)</f>
        <v>136070</v>
      </c>
      <c r="I13" s="11">
        <f>SUM(I14:I15)</f>
        <v>1200</v>
      </c>
      <c r="J13" s="26">
        <f>(I13/H13)*100</f>
        <v>0.8818990225619167</v>
      </c>
      <c r="K13" s="27"/>
      <c r="L13" s="27"/>
    </row>
    <row r="14" spans="1:12" s="13" customFormat="1" ht="93.75" customHeight="1">
      <c r="A14" s="6"/>
      <c r="B14" s="6"/>
      <c r="C14" s="20" t="s">
        <v>58</v>
      </c>
      <c r="D14" s="6" t="s">
        <v>139</v>
      </c>
      <c r="E14" s="11">
        <v>520</v>
      </c>
      <c r="F14" s="11">
        <v>1297.3</v>
      </c>
      <c r="G14" s="26">
        <f t="shared" si="0"/>
        <v>249.48076923076923</v>
      </c>
      <c r="H14" s="11">
        <v>1300</v>
      </c>
      <c r="I14" s="11">
        <v>1200</v>
      </c>
      <c r="J14" s="26">
        <f>(I14/H14)*100</f>
        <v>92.3076923076923</v>
      </c>
      <c r="K14" s="27"/>
      <c r="L14" s="27"/>
    </row>
    <row r="15" spans="1:12" s="13" customFormat="1" ht="78.75">
      <c r="A15" s="6"/>
      <c r="B15" s="6"/>
      <c r="C15" s="18">
        <v>2010</v>
      </c>
      <c r="D15" s="6" t="s">
        <v>158</v>
      </c>
      <c r="E15" s="11">
        <v>134770</v>
      </c>
      <c r="F15" s="11">
        <v>134769.68</v>
      </c>
      <c r="G15" s="41">
        <f t="shared" si="0"/>
        <v>99.99976255843288</v>
      </c>
      <c r="H15" s="11">
        <v>134770</v>
      </c>
      <c r="I15" s="11">
        <v>0</v>
      </c>
      <c r="J15" s="26">
        <v>0</v>
      </c>
      <c r="K15" s="27"/>
      <c r="L15" s="27"/>
    </row>
    <row r="16" spans="1:12" s="13" customFormat="1" ht="15.75">
      <c r="A16" s="39" t="s">
        <v>113</v>
      </c>
      <c r="B16" s="6"/>
      <c r="C16" s="18"/>
      <c r="D16" s="7" t="s">
        <v>115</v>
      </c>
      <c r="E16" s="12">
        <f>SUM(E17)</f>
        <v>245</v>
      </c>
      <c r="F16" s="12">
        <f>SUM(F17)</f>
        <v>4485.33</v>
      </c>
      <c r="G16" s="26">
        <f t="shared" si="0"/>
        <v>1830.7469387755102</v>
      </c>
      <c r="H16" s="12">
        <f>SUM(H17)</f>
        <v>4820</v>
      </c>
      <c r="I16" s="12">
        <f>SUM(I17)</f>
        <v>1500</v>
      </c>
      <c r="J16" s="26">
        <f>(I16/H16)*100</f>
        <v>31.12033195020747</v>
      </c>
      <c r="K16" s="27"/>
      <c r="L16" s="27"/>
    </row>
    <row r="17" spans="1:12" s="13" customFormat="1" ht="15.75">
      <c r="A17" s="7"/>
      <c r="B17" s="20" t="s">
        <v>114</v>
      </c>
      <c r="C17" s="18"/>
      <c r="D17" s="6" t="s">
        <v>116</v>
      </c>
      <c r="E17" s="11">
        <f>E18</f>
        <v>245</v>
      </c>
      <c r="F17" s="11">
        <f>F18</f>
        <v>4485.33</v>
      </c>
      <c r="G17" s="26">
        <f t="shared" si="0"/>
        <v>1830.7469387755102</v>
      </c>
      <c r="H17" s="11">
        <f>H18</f>
        <v>4820</v>
      </c>
      <c r="I17" s="11">
        <f>I18</f>
        <v>1500</v>
      </c>
      <c r="J17" s="26">
        <f>(I17/H17)*100</f>
        <v>31.12033195020747</v>
      </c>
      <c r="K17" s="27"/>
      <c r="L17" s="27"/>
    </row>
    <row r="18" spans="1:12" s="13" customFormat="1" ht="17.25" customHeight="1">
      <c r="A18" s="7"/>
      <c r="B18" s="6"/>
      <c r="C18" s="20" t="s">
        <v>135</v>
      </c>
      <c r="D18" s="6" t="s">
        <v>136</v>
      </c>
      <c r="E18" s="11">
        <v>245</v>
      </c>
      <c r="F18" s="11">
        <v>4485.33</v>
      </c>
      <c r="G18" s="26">
        <f t="shared" si="0"/>
        <v>1830.7469387755102</v>
      </c>
      <c r="H18" s="11">
        <v>4820</v>
      </c>
      <c r="I18" s="11">
        <v>1500</v>
      </c>
      <c r="J18" s="26">
        <f>(I18/H18)*100</f>
        <v>31.12033195020747</v>
      </c>
      <c r="K18" s="27"/>
      <c r="L18" s="27"/>
    </row>
    <row r="19" spans="1:12" s="38" customFormat="1" ht="18.75" customHeight="1">
      <c r="A19" s="7">
        <v>600</v>
      </c>
      <c r="B19" s="7"/>
      <c r="C19" s="17"/>
      <c r="D19" s="7" t="s">
        <v>110</v>
      </c>
      <c r="E19" s="12">
        <f>SUM(E20)</f>
        <v>85000</v>
      </c>
      <c r="F19" s="12">
        <f>SUM(F20)</f>
        <v>29248.05</v>
      </c>
      <c r="G19" s="26">
        <f t="shared" si="0"/>
        <v>34.409470588235294</v>
      </c>
      <c r="H19" s="12">
        <f>SUM(H20)</f>
        <v>114248</v>
      </c>
      <c r="I19" s="36">
        <f>I20</f>
        <v>0</v>
      </c>
      <c r="J19" s="25">
        <v>0</v>
      </c>
      <c r="K19" s="37"/>
      <c r="L19" s="37"/>
    </row>
    <row r="20" spans="1:12" ht="20.25" customHeight="1">
      <c r="A20" s="6"/>
      <c r="B20" s="6">
        <v>60016</v>
      </c>
      <c r="C20" s="18"/>
      <c r="D20" s="6" t="s">
        <v>111</v>
      </c>
      <c r="E20" s="11">
        <f>SUM(E22+E23)</f>
        <v>85000</v>
      </c>
      <c r="F20" s="11">
        <f>SUM(F21:F23)</f>
        <v>29248.05</v>
      </c>
      <c r="G20" s="26">
        <f t="shared" si="0"/>
        <v>34.409470588235294</v>
      </c>
      <c r="H20" s="11">
        <f>SUM(H21:H23)</f>
        <v>114248</v>
      </c>
      <c r="I20" s="11">
        <f>SUM(I22+I23)</f>
        <v>0</v>
      </c>
      <c r="J20" s="26">
        <v>0</v>
      </c>
      <c r="K20" s="27"/>
      <c r="L20" s="27"/>
    </row>
    <row r="21" spans="1:12" ht="20.25" customHeight="1">
      <c r="A21" s="6"/>
      <c r="B21" s="6"/>
      <c r="C21" s="20" t="s">
        <v>119</v>
      </c>
      <c r="D21" s="6" t="s">
        <v>120</v>
      </c>
      <c r="E21" s="11">
        <v>0</v>
      </c>
      <c r="F21" s="11">
        <v>1248.05</v>
      </c>
      <c r="G21" s="26">
        <v>0</v>
      </c>
      <c r="H21" s="11">
        <v>1248</v>
      </c>
      <c r="I21" s="11">
        <v>0</v>
      </c>
      <c r="J21" s="26">
        <v>0</v>
      </c>
      <c r="K21" s="27"/>
      <c r="L21" s="27"/>
    </row>
    <row r="22" spans="1:12" ht="81" customHeight="1">
      <c r="A22" s="6"/>
      <c r="B22" s="6"/>
      <c r="C22" s="18">
        <v>6260</v>
      </c>
      <c r="D22" s="6" t="s">
        <v>159</v>
      </c>
      <c r="E22" s="11">
        <v>85000</v>
      </c>
      <c r="F22" s="11">
        <v>0</v>
      </c>
      <c r="G22" s="26">
        <f t="shared" si="0"/>
        <v>0</v>
      </c>
      <c r="H22" s="31">
        <v>85000</v>
      </c>
      <c r="I22" s="31">
        <v>0</v>
      </c>
      <c r="J22" s="26">
        <v>0</v>
      </c>
      <c r="K22" s="27"/>
      <c r="L22" s="27"/>
    </row>
    <row r="23" spans="1:12" ht="79.5" customHeight="1">
      <c r="A23" s="6"/>
      <c r="B23" s="6"/>
      <c r="C23" s="18">
        <v>6300</v>
      </c>
      <c r="D23" s="6" t="s">
        <v>160</v>
      </c>
      <c r="E23" s="11">
        <v>0</v>
      </c>
      <c r="F23" s="11">
        <v>28000</v>
      </c>
      <c r="G23" s="26">
        <v>0</v>
      </c>
      <c r="H23" s="31">
        <v>28000</v>
      </c>
      <c r="I23" s="31">
        <v>0</v>
      </c>
      <c r="J23" s="26">
        <v>0</v>
      </c>
      <c r="K23" s="27"/>
      <c r="L23" s="27"/>
    </row>
    <row r="24" spans="1:12" ht="15.75">
      <c r="A24" s="7" t="s">
        <v>60</v>
      </c>
      <c r="B24" s="7"/>
      <c r="C24" s="17"/>
      <c r="D24" s="7" t="s">
        <v>9</v>
      </c>
      <c r="E24" s="12">
        <f>E25</f>
        <v>142920</v>
      </c>
      <c r="F24" s="12">
        <f>F25</f>
        <v>60570.89</v>
      </c>
      <c r="G24" s="12">
        <f>G25</f>
        <v>42.38097537083683</v>
      </c>
      <c r="H24" s="12">
        <f>H25</f>
        <v>102578</v>
      </c>
      <c r="I24" s="12">
        <f>I25</f>
        <v>234700</v>
      </c>
      <c r="J24" s="25">
        <f aca="true" t="shared" si="1" ref="J24:J98">(I24/H24)*100</f>
        <v>228.8014973971027</v>
      </c>
      <c r="K24" s="27"/>
      <c r="L24" s="27"/>
    </row>
    <row r="25" spans="1:12" ht="15.75">
      <c r="A25" s="6"/>
      <c r="B25" s="6" t="s">
        <v>61</v>
      </c>
      <c r="C25" s="18"/>
      <c r="D25" s="6" t="s">
        <v>10</v>
      </c>
      <c r="E25" s="11">
        <f>SUM(E26:E28)</f>
        <v>142920</v>
      </c>
      <c r="F25" s="11">
        <f>SUM(F26:F28)</f>
        <v>60570.89</v>
      </c>
      <c r="G25" s="26">
        <f aca="true" t="shared" si="2" ref="G25:G106">(F25/E25)*100</f>
        <v>42.38097537083683</v>
      </c>
      <c r="H25" s="11">
        <f>SUM(H26:H28)</f>
        <v>102578</v>
      </c>
      <c r="I25" s="11">
        <f>SUM(I26:I28)</f>
        <v>234700</v>
      </c>
      <c r="J25" s="26">
        <f t="shared" si="1"/>
        <v>228.8014973971027</v>
      </c>
      <c r="K25" s="27"/>
      <c r="L25" s="27"/>
    </row>
    <row r="26" spans="1:12" ht="31.5">
      <c r="A26" s="6"/>
      <c r="B26" s="6"/>
      <c r="C26" s="18" t="s">
        <v>62</v>
      </c>
      <c r="D26" s="6" t="s">
        <v>11</v>
      </c>
      <c r="E26" s="11">
        <v>3300</v>
      </c>
      <c r="F26" s="11">
        <v>2957.7</v>
      </c>
      <c r="G26" s="26">
        <f t="shared" si="2"/>
        <v>89.62727272727273</v>
      </c>
      <c r="H26" s="11">
        <v>2958</v>
      </c>
      <c r="I26" s="11">
        <v>3300</v>
      </c>
      <c r="J26" s="26">
        <f t="shared" si="1"/>
        <v>111.56186612576064</v>
      </c>
      <c r="K26" s="27"/>
      <c r="L26" s="27"/>
    </row>
    <row r="27" spans="1:12" ht="81.75" customHeight="1">
      <c r="A27" s="6"/>
      <c r="B27" s="6"/>
      <c r="C27" s="18" t="s">
        <v>58</v>
      </c>
      <c r="D27" s="6" t="s">
        <v>161</v>
      </c>
      <c r="E27" s="11">
        <v>54620</v>
      </c>
      <c r="F27" s="11">
        <v>43862.28</v>
      </c>
      <c r="G27" s="26">
        <f t="shared" si="2"/>
        <v>80.30443061149761</v>
      </c>
      <c r="H27" s="11">
        <v>54620</v>
      </c>
      <c r="I27" s="11">
        <v>58400</v>
      </c>
      <c r="J27" s="26">
        <f t="shared" si="1"/>
        <v>106.92054192603442</v>
      </c>
      <c r="K27" s="27"/>
      <c r="L27" s="33"/>
    </row>
    <row r="28" spans="1:12" ht="34.5" customHeight="1">
      <c r="A28" s="21"/>
      <c r="B28" s="21"/>
      <c r="C28" s="22" t="s">
        <v>63</v>
      </c>
      <c r="D28" s="21" t="s">
        <v>162</v>
      </c>
      <c r="E28" s="40">
        <v>85000</v>
      </c>
      <c r="F28" s="40">
        <v>13750.91</v>
      </c>
      <c r="G28" s="34">
        <f>(F28/E28)*100</f>
        <v>16.17754117647059</v>
      </c>
      <c r="H28" s="50">
        <v>45000</v>
      </c>
      <c r="I28" s="51">
        <v>173000</v>
      </c>
      <c r="J28" s="26">
        <f t="shared" si="1"/>
        <v>384.44444444444446</v>
      </c>
      <c r="K28" s="27"/>
      <c r="L28" s="33"/>
    </row>
    <row r="29" spans="1:12" ht="15.75">
      <c r="A29" s="7" t="s">
        <v>65</v>
      </c>
      <c r="B29" s="7"/>
      <c r="C29" s="17"/>
      <c r="D29" s="7" t="s">
        <v>13</v>
      </c>
      <c r="E29" s="12">
        <f>E30+E33</f>
        <v>160885</v>
      </c>
      <c r="F29" s="12">
        <f>F30+F33</f>
        <v>221130.33</v>
      </c>
      <c r="G29" s="25">
        <f t="shared" si="2"/>
        <v>137.44620691798488</v>
      </c>
      <c r="H29" s="12">
        <f>H30+H33</f>
        <v>274462</v>
      </c>
      <c r="I29" s="32">
        <f>I30+I33</f>
        <v>264950</v>
      </c>
      <c r="J29" s="25">
        <f t="shared" si="1"/>
        <v>96.53431076068819</v>
      </c>
      <c r="K29" s="27"/>
      <c r="L29" s="27"/>
    </row>
    <row r="30" spans="1:12" ht="15.75">
      <c r="A30" s="6"/>
      <c r="B30" s="6" t="s">
        <v>66</v>
      </c>
      <c r="C30" s="18"/>
      <c r="D30" s="6" t="s">
        <v>14</v>
      </c>
      <c r="E30" s="11">
        <f>SUM(E31:E32)</f>
        <v>63150</v>
      </c>
      <c r="F30" s="11">
        <f>SUM(F31:F32)</f>
        <v>51545.02</v>
      </c>
      <c r="G30" s="26">
        <f t="shared" si="2"/>
        <v>81.62315122723673</v>
      </c>
      <c r="H30" s="11">
        <f>SUM(H31:H32)</f>
        <v>62900</v>
      </c>
      <c r="I30" s="11">
        <f>SUM(I31:I32)</f>
        <v>64350</v>
      </c>
      <c r="J30" s="35">
        <f t="shared" si="1"/>
        <v>102.30524642289349</v>
      </c>
      <c r="K30" s="27"/>
      <c r="L30" s="27"/>
    </row>
    <row r="31" spans="1:12" ht="78.75">
      <c r="A31" s="6"/>
      <c r="B31" s="6"/>
      <c r="C31" s="18" t="s">
        <v>67</v>
      </c>
      <c r="D31" s="6" t="s">
        <v>158</v>
      </c>
      <c r="E31" s="11">
        <v>62300</v>
      </c>
      <c r="F31" s="11">
        <v>51080</v>
      </c>
      <c r="G31" s="26">
        <f t="shared" si="2"/>
        <v>81.99036918138042</v>
      </c>
      <c r="H31" s="11">
        <v>62300</v>
      </c>
      <c r="I31" s="11">
        <v>63500</v>
      </c>
      <c r="J31" s="26">
        <f t="shared" si="1"/>
        <v>101.92616372391655</v>
      </c>
      <c r="K31" s="27"/>
      <c r="L31" s="27"/>
    </row>
    <row r="32" spans="1:12" ht="63">
      <c r="A32" s="6"/>
      <c r="B32" s="6"/>
      <c r="C32" s="18" t="s">
        <v>68</v>
      </c>
      <c r="D32" s="6" t="s">
        <v>163</v>
      </c>
      <c r="E32" s="11">
        <v>850</v>
      </c>
      <c r="F32" s="11">
        <v>465.02</v>
      </c>
      <c r="G32" s="26">
        <f t="shared" si="2"/>
        <v>54.70823529411765</v>
      </c>
      <c r="H32" s="11">
        <v>600</v>
      </c>
      <c r="I32" s="11">
        <v>850</v>
      </c>
      <c r="J32" s="26">
        <f t="shared" si="1"/>
        <v>141.66666666666669</v>
      </c>
      <c r="K32" s="27"/>
      <c r="L32" s="27"/>
    </row>
    <row r="33" spans="1:12" ht="31.5">
      <c r="A33" s="6"/>
      <c r="B33" s="6" t="s">
        <v>69</v>
      </c>
      <c r="C33" s="18"/>
      <c r="D33" s="6" t="s">
        <v>15</v>
      </c>
      <c r="E33" s="11">
        <f>E34+E35</f>
        <v>97735</v>
      </c>
      <c r="F33" s="11">
        <f>F34+F35</f>
        <v>169585.31</v>
      </c>
      <c r="G33" s="26">
        <f t="shared" si="2"/>
        <v>173.51543459354377</v>
      </c>
      <c r="H33" s="11">
        <f>H35+H34</f>
        <v>211562</v>
      </c>
      <c r="I33" s="11">
        <f>SUM(I34:I35)</f>
        <v>200600</v>
      </c>
      <c r="J33" s="26">
        <f t="shared" si="1"/>
        <v>94.81854019152777</v>
      </c>
      <c r="K33" s="27"/>
      <c r="L33" s="27"/>
    </row>
    <row r="34" spans="1:12" ht="18.75" customHeight="1">
      <c r="A34" s="6"/>
      <c r="B34" s="6"/>
      <c r="C34" s="20" t="s">
        <v>87</v>
      </c>
      <c r="D34" s="6" t="s">
        <v>31</v>
      </c>
      <c r="E34" s="11">
        <v>1535</v>
      </c>
      <c r="F34" s="11">
        <v>562</v>
      </c>
      <c r="G34" s="26" t="s">
        <v>117</v>
      </c>
      <c r="H34" s="11">
        <v>562</v>
      </c>
      <c r="I34" s="11">
        <v>600</v>
      </c>
      <c r="J34" s="26">
        <f t="shared" si="1"/>
        <v>106.76156583629893</v>
      </c>
      <c r="K34" s="27"/>
      <c r="L34" s="27"/>
    </row>
    <row r="35" spans="1:12" ht="17.25" customHeight="1">
      <c r="A35" s="6"/>
      <c r="B35" s="6"/>
      <c r="C35" s="18" t="s">
        <v>64</v>
      </c>
      <c r="D35" s="6" t="s">
        <v>12</v>
      </c>
      <c r="E35" s="11">
        <v>96200</v>
      </c>
      <c r="F35" s="11">
        <v>169023.31</v>
      </c>
      <c r="G35" s="26">
        <f t="shared" si="2"/>
        <v>175.69990644490645</v>
      </c>
      <c r="H35" s="11">
        <v>211000</v>
      </c>
      <c r="I35" s="11">
        <v>200000</v>
      </c>
      <c r="J35" s="26">
        <f t="shared" si="1"/>
        <v>94.7867298578199</v>
      </c>
      <c r="K35" s="27"/>
      <c r="L35" s="27"/>
    </row>
    <row r="36" spans="1:12" ht="78.75">
      <c r="A36" s="7" t="s">
        <v>70</v>
      </c>
      <c r="B36" s="7"/>
      <c r="C36" s="17"/>
      <c r="D36" s="7" t="s">
        <v>16</v>
      </c>
      <c r="E36" s="12">
        <f>E37</f>
        <v>1072</v>
      </c>
      <c r="F36" s="12">
        <f>F37</f>
        <v>805</v>
      </c>
      <c r="G36" s="25">
        <f t="shared" si="2"/>
        <v>75.09328358208955</v>
      </c>
      <c r="H36" s="12">
        <f>H37</f>
        <v>1072</v>
      </c>
      <c r="I36" s="12">
        <f>I37</f>
        <v>1208</v>
      </c>
      <c r="J36" s="25">
        <f t="shared" si="1"/>
        <v>112.68656716417911</v>
      </c>
      <c r="K36" s="27"/>
      <c r="L36" s="27"/>
    </row>
    <row r="37" spans="1:12" ht="31.5">
      <c r="A37" s="6"/>
      <c r="B37" s="6" t="s">
        <v>71</v>
      </c>
      <c r="C37" s="18"/>
      <c r="D37" s="6" t="s">
        <v>17</v>
      </c>
      <c r="E37" s="11">
        <f>E38</f>
        <v>1072</v>
      </c>
      <c r="F37" s="11">
        <f>F38</f>
        <v>805</v>
      </c>
      <c r="G37" s="26">
        <f t="shared" si="2"/>
        <v>75.09328358208955</v>
      </c>
      <c r="H37" s="11">
        <f>H38</f>
        <v>1072</v>
      </c>
      <c r="I37" s="11">
        <f>I38</f>
        <v>1208</v>
      </c>
      <c r="J37" s="26">
        <f t="shared" si="1"/>
        <v>112.68656716417911</v>
      </c>
      <c r="K37" s="27"/>
      <c r="L37" s="27"/>
    </row>
    <row r="38" spans="1:12" ht="78.75">
      <c r="A38" s="6"/>
      <c r="B38" s="6"/>
      <c r="C38" s="18" t="s">
        <v>67</v>
      </c>
      <c r="D38" s="6" t="s">
        <v>158</v>
      </c>
      <c r="E38" s="11">
        <v>1072</v>
      </c>
      <c r="F38" s="11">
        <v>805</v>
      </c>
      <c r="G38" s="26">
        <f t="shared" si="2"/>
        <v>75.09328358208955</v>
      </c>
      <c r="H38" s="11">
        <v>1072</v>
      </c>
      <c r="I38" s="11">
        <v>1208</v>
      </c>
      <c r="J38" s="26">
        <f t="shared" si="1"/>
        <v>112.68656716417911</v>
      </c>
      <c r="K38" s="27"/>
      <c r="L38" s="27"/>
    </row>
    <row r="39" spans="1:12" ht="114" customHeight="1">
      <c r="A39" s="7" t="s">
        <v>72</v>
      </c>
      <c r="B39" s="7"/>
      <c r="C39" s="17"/>
      <c r="D39" s="7" t="s">
        <v>18</v>
      </c>
      <c r="E39" s="12">
        <f>E40+E42+E62+E57+E65+E48</f>
        <v>3738828</v>
      </c>
      <c r="F39" s="12">
        <f>F40+F42+F62+F57+F65+F48</f>
        <v>2814589.85</v>
      </c>
      <c r="G39" s="25">
        <f t="shared" si="2"/>
        <v>75.28000351981959</v>
      </c>
      <c r="H39" s="12">
        <f>H40+H42+H62+H57+H65+H48</f>
        <v>3512659</v>
      </c>
      <c r="I39" s="12">
        <f>I40+I42+I48+I57+I62++I65</f>
        <v>3064972</v>
      </c>
      <c r="J39" s="25">
        <f t="shared" si="1"/>
        <v>87.25503955835167</v>
      </c>
      <c r="K39" s="27"/>
      <c r="L39" s="27"/>
    </row>
    <row r="40" spans="1:12" ht="31.5">
      <c r="A40" s="6"/>
      <c r="B40" s="6" t="s">
        <v>73</v>
      </c>
      <c r="C40" s="18"/>
      <c r="D40" s="6" t="s">
        <v>19</v>
      </c>
      <c r="E40" s="11">
        <f>E41</f>
        <v>4910</v>
      </c>
      <c r="F40" s="11">
        <f>F41</f>
        <v>4086.34</v>
      </c>
      <c r="G40" s="26">
        <f t="shared" si="2"/>
        <v>83.22484725050917</v>
      </c>
      <c r="H40" s="11">
        <f>H41</f>
        <v>4910</v>
      </c>
      <c r="I40" s="11">
        <f>I41</f>
        <v>5050</v>
      </c>
      <c r="J40" s="26">
        <f t="shared" si="1"/>
        <v>102.85132382892057</v>
      </c>
      <c r="K40" s="27"/>
      <c r="L40" s="27"/>
    </row>
    <row r="41" spans="1:12" ht="47.25">
      <c r="A41" s="6"/>
      <c r="B41" s="6"/>
      <c r="C41" s="18" t="s">
        <v>74</v>
      </c>
      <c r="D41" s="6" t="s">
        <v>20</v>
      </c>
      <c r="E41" s="11">
        <v>4910</v>
      </c>
      <c r="F41" s="11">
        <v>4086.34</v>
      </c>
      <c r="G41" s="26">
        <f t="shared" si="2"/>
        <v>83.22484725050917</v>
      </c>
      <c r="H41" s="11">
        <v>4910</v>
      </c>
      <c r="I41" s="11">
        <v>5050</v>
      </c>
      <c r="J41" s="26">
        <f t="shared" si="1"/>
        <v>102.85132382892057</v>
      </c>
      <c r="K41" s="27"/>
      <c r="L41" s="27"/>
    </row>
    <row r="42" spans="1:12" ht="63" customHeight="1">
      <c r="A42" s="6"/>
      <c r="B42" s="6" t="s">
        <v>75</v>
      </c>
      <c r="C42" s="18"/>
      <c r="D42" s="6" t="s">
        <v>131</v>
      </c>
      <c r="E42" s="11">
        <f>SUM(E43:E47)</f>
        <v>468058</v>
      </c>
      <c r="F42" s="11">
        <f>SUM(F43:F47)</f>
        <v>329576.65</v>
      </c>
      <c r="G42" s="26">
        <f t="shared" si="2"/>
        <v>70.41363463502387</v>
      </c>
      <c r="H42" s="11">
        <f>SUM(H43:H47)</f>
        <v>439620</v>
      </c>
      <c r="I42" s="11">
        <f>SUM(I43:I47)</f>
        <v>468155</v>
      </c>
      <c r="J42" s="26">
        <f>(I44/H44)*100</f>
        <v>111.31386861313868</v>
      </c>
      <c r="K42" s="27"/>
      <c r="L42" s="27"/>
    </row>
    <row r="43" spans="1:12" ht="17.25" customHeight="1">
      <c r="A43" s="6"/>
      <c r="B43" s="6"/>
      <c r="C43" s="18" t="s">
        <v>76</v>
      </c>
      <c r="D43" s="6" t="s">
        <v>21</v>
      </c>
      <c r="E43" s="11">
        <v>455000</v>
      </c>
      <c r="F43" s="11">
        <v>318672.65</v>
      </c>
      <c r="G43" s="26">
        <f t="shared" si="2"/>
        <v>70.03794505494506</v>
      </c>
      <c r="H43" s="11">
        <v>426000</v>
      </c>
      <c r="I43" s="11">
        <v>454000</v>
      </c>
      <c r="J43" s="26">
        <f t="shared" si="1"/>
        <v>106.57276995305165</v>
      </c>
      <c r="K43" s="27"/>
      <c r="L43" s="27"/>
    </row>
    <row r="44" spans="1:12" ht="15" customHeight="1">
      <c r="A44" s="6"/>
      <c r="B44" s="6"/>
      <c r="C44" s="18" t="s">
        <v>77</v>
      </c>
      <c r="D44" s="6" t="s">
        <v>22</v>
      </c>
      <c r="E44" s="11">
        <v>274</v>
      </c>
      <c r="F44" s="11">
        <v>274</v>
      </c>
      <c r="G44" s="26">
        <f t="shared" si="2"/>
        <v>100</v>
      </c>
      <c r="H44" s="11">
        <v>274</v>
      </c>
      <c r="I44" s="11">
        <v>305</v>
      </c>
      <c r="J44" s="26">
        <f t="shared" si="1"/>
        <v>111.31386861313868</v>
      </c>
      <c r="K44" s="27"/>
      <c r="L44" s="27"/>
    </row>
    <row r="45" spans="1:12" ht="15" customHeight="1">
      <c r="A45" s="6"/>
      <c r="B45" s="6"/>
      <c r="C45" s="18" t="s">
        <v>78</v>
      </c>
      <c r="D45" s="6" t="s">
        <v>23</v>
      </c>
      <c r="E45" s="11">
        <v>10544</v>
      </c>
      <c r="F45" s="11">
        <v>7957</v>
      </c>
      <c r="G45" s="26">
        <f t="shared" si="2"/>
        <v>75.46471927162366</v>
      </c>
      <c r="H45" s="11">
        <v>10600</v>
      </c>
      <c r="I45" s="11">
        <v>10990</v>
      </c>
      <c r="J45" s="26">
        <f t="shared" si="1"/>
        <v>103.67924528301886</v>
      </c>
      <c r="K45" s="27"/>
      <c r="L45" s="27"/>
    </row>
    <row r="46" spans="1:12" ht="14.25" customHeight="1">
      <c r="A46" s="6"/>
      <c r="B46" s="6"/>
      <c r="C46" s="18" t="s">
        <v>79</v>
      </c>
      <c r="D46" s="6" t="s">
        <v>24</v>
      </c>
      <c r="E46" s="11">
        <v>2130</v>
      </c>
      <c r="F46" s="11">
        <v>2446</v>
      </c>
      <c r="G46" s="26">
        <f t="shared" si="2"/>
        <v>114.83568075117373</v>
      </c>
      <c r="H46" s="11">
        <v>2446</v>
      </c>
      <c r="I46" s="11">
        <v>2550</v>
      </c>
      <c r="J46" s="26">
        <f t="shared" si="1"/>
        <v>104.25183973834832</v>
      </c>
      <c r="K46" s="27"/>
      <c r="L46" s="27"/>
    </row>
    <row r="47" spans="1:12" ht="15.75" customHeight="1">
      <c r="A47" s="6"/>
      <c r="B47" s="6"/>
      <c r="C47" s="20" t="s">
        <v>82</v>
      </c>
      <c r="D47" s="6" t="s">
        <v>27</v>
      </c>
      <c r="E47" s="11">
        <v>110</v>
      </c>
      <c r="F47" s="11">
        <v>227</v>
      </c>
      <c r="G47" s="26" t="s">
        <v>117</v>
      </c>
      <c r="H47" s="11">
        <v>300</v>
      </c>
      <c r="I47" s="11">
        <v>310</v>
      </c>
      <c r="J47" s="26">
        <f t="shared" si="1"/>
        <v>103.33333333333334</v>
      </c>
      <c r="K47" s="27"/>
      <c r="L47" s="27"/>
    </row>
    <row r="48" spans="1:12" ht="78.75">
      <c r="A48" s="6"/>
      <c r="B48" s="6">
        <v>75616</v>
      </c>
      <c r="C48" s="18"/>
      <c r="D48" s="6" t="s">
        <v>109</v>
      </c>
      <c r="E48" s="11">
        <f>SUM(E49:E56)</f>
        <v>876483</v>
      </c>
      <c r="F48" s="11">
        <f>SUM(F49:F56)</f>
        <v>654284.73</v>
      </c>
      <c r="G48" s="26">
        <f aca="true" t="shared" si="3" ref="G48:G56">(F48/E48)*100</f>
        <v>74.64887852930404</v>
      </c>
      <c r="H48" s="11">
        <f>SUM(H49:H56)</f>
        <v>804340</v>
      </c>
      <c r="I48" s="11">
        <f>SUM(I49:I56)</f>
        <v>869750</v>
      </c>
      <c r="J48" s="26">
        <f aca="true" t="shared" si="4" ref="J48:J56">(I48/H48)*100</f>
        <v>108.132133177512</v>
      </c>
      <c r="K48" s="27"/>
      <c r="L48" s="27"/>
    </row>
    <row r="49" spans="1:12" ht="16.5" customHeight="1">
      <c r="A49" s="6"/>
      <c r="B49" s="6"/>
      <c r="C49" s="18" t="s">
        <v>76</v>
      </c>
      <c r="D49" s="6" t="s">
        <v>21</v>
      </c>
      <c r="E49" s="11">
        <v>259700</v>
      </c>
      <c r="F49" s="11">
        <v>199720.84</v>
      </c>
      <c r="G49" s="26">
        <f t="shared" si="3"/>
        <v>76.90444358875625</v>
      </c>
      <c r="H49" s="11">
        <v>230000</v>
      </c>
      <c r="I49" s="11">
        <v>250000</v>
      </c>
      <c r="J49" s="26">
        <f t="shared" si="4"/>
        <v>108.69565217391303</v>
      </c>
      <c r="K49" s="27"/>
      <c r="L49" s="27"/>
    </row>
    <row r="50" spans="1:12" ht="17.25" customHeight="1">
      <c r="A50" s="6"/>
      <c r="B50" s="6"/>
      <c r="C50" s="18" t="s">
        <v>77</v>
      </c>
      <c r="D50" s="6" t="s">
        <v>22</v>
      </c>
      <c r="E50" s="11">
        <v>334600</v>
      </c>
      <c r="F50" s="11">
        <v>239895.41</v>
      </c>
      <c r="G50" s="26">
        <f t="shared" si="3"/>
        <v>71.69617752540347</v>
      </c>
      <c r="H50" s="11">
        <v>305000</v>
      </c>
      <c r="I50" s="11">
        <v>340000</v>
      </c>
      <c r="J50" s="26">
        <f t="shared" si="4"/>
        <v>111.47540983606557</v>
      </c>
      <c r="K50" s="27"/>
      <c r="L50" s="27"/>
    </row>
    <row r="51" spans="1:12" ht="18.75" customHeight="1">
      <c r="A51" s="6"/>
      <c r="B51" s="6"/>
      <c r="C51" s="18" t="s">
        <v>78</v>
      </c>
      <c r="D51" s="6" t="s">
        <v>23</v>
      </c>
      <c r="E51" s="11">
        <v>6963</v>
      </c>
      <c r="F51" s="11">
        <v>6407.63</v>
      </c>
      <c r="G51" s="26">
        <f t="shared" si="3"/>
        <v>92.02398391497918</v>
      </c>
      <c r="H51" s="11">
        <v>7240</v>
      </c>
      <c r="I51" s="11">
        <v>7500</v>
      </c>
      <c r="J51" s="26">
        <f t="shared" si="4"/>
        <v>103.59116022099448</v>
      </c>
      <c r="K51" s="27"/>
      <c r="L51" s="27"/>
    </row>
    <row r="52" spans="1:12" ht="17.25" customHeight="1">
      <c r="A52" s="6"/>
      <c r="B52" s="6"/>
      <c r="C52" s="18" t="s">
        <v>79</v>
      </c>
      <c r="D52" s="6" t="s">
        <v>24</v>
      </c>
      <c r="E52" s="11">
        <v>144000</v>
      </c>
      <c r="F52" s="11">
        <v>130031.66</v>
      </c>
      <c r="G52" s="26">
        <f t="shared" si="3"/>
        <v>90.29976388888889</v>
      </c>
      <c r="H52" s="11">
        <v>153000</v>
      </c>
      <c r="I52" s="11">
        <v>160000</v>
      </c>
      <c r="J52" s="26">
        <f t="shared" si="4"/>
        <v>104.57516339869282</v>
      </c>
      <c r="K52" s="27"/>
      <c r="L52" s="27"/>
    </row>
    <row r="53" spans="1:12" ht="16.5" customHeight="1">
      <c r="A53" s="6"/>
      <c r="B53" s="6"/>
      <c r="C53" s="18" t="s">
        <v>80</v>
      </c>
      <c r="D53" s="6" t="s">
        <v>25</v>
      </c>
      <c r="E53" s="11">
        <v>3700</v>
      </c>
      <c r="F53" s="11">
        <v>1004</v>
      </c>
      <c r="G53" s="26">
        <f t="shared" si="3"/>
        <v>27.135135135135137</v>
      </c>
      <c r="H53" s="11">
        <v>1500</v>
      </c>
      <c r="I53" s="11">
        <v>1550</v>
      </c>
      <c r="J53" s="26">
        <f t="shared" si="4"/>
        <v>103.33333333333334</v>
      </c>
      <c r="K53" s="27"/>
      <c r="L53" s="27"/>
    </row>
    <row r="54" spans="1:12" ht="20.25" customHeight="1">
      <c r="A54" s="6"/>
      <c r="B54" s="6"/>
      <c r="C54" s="18" t="s">
        <v>81</v>
      </c>
      <c r="D54" s="6" t="s">
        <v>26</v>
      </c>
      <c r="E54" s="11">
        <v>24000</v>
      </c>
      <c r="F54" s="11">
        <v>16000</v>
      </c>
      <c r="G54" s="26">
        <f t="shared" si="3"/>
        <v>66.66666666666666</v>
      </c>
      <c r="H54" s="11">
        <v>24000</v>
      </c>
      <c r="I54" s="11">
        <v>24700</v>
      </c>
      <c r="J54" s="26">
        <f t="shared" si="4"/>
        <v>102.91666666666666</v>
      </c>
      <c r="K54" s="27"/>
      <c r="L54" s="27"/>
    </row>
    <row r="55" spans="1:12" ht="21" customHeight="1">
      <c r="A55" s="6"/>
      <c r="B55" s="6"/>
      <c r="C55" s="18" t="s">
        <v>82</v>
      </c>
      <c r="D55" s="6" t="s">
        <v>27</v>
      </c>
      <c r="E55" s="11">
        <v>100250</v>
      </c>
      <c r="F55" s="11">
        <v>58261.69</v>
      </c>
      <c r="G55" s="26">
        <f t="shared" si="3"/>
        <v>58.116399002493765</v>
      </c>
      <c r="H55" s="11">
        <v>80000</v>
      </c>
      <c r="I55" s="11">
        <v>82300</v>
      </c>
      <c r="J55" s="26">
        <f t="shared" si="4"/>
        <v>102.875</v>
      </c>
      <c r="K55" s="27"/>
      <c r="L55" s="27"/>
    </row>
    <row r="56" spans="1:12" ht="21" customHeight="1">
      <c r="A56" s="6"/>
      <c r="B56" s="6"/>
      <c r="C56" s="20" t="s">
        <v>87</v>
      </c>
      <c r="D56" s="6" t="s">
        <v>31</v>
      </c>
      <c r="E56" s="11">
        <v>3270</v>
      </c>
      <c r="F56" s="11">
        <v>2963.5</v>
      </c>
      <c r="G56" s="26">
        <f t="shared" si="3"/>
        <v>90.62691131498471</v>
      </c>
      <c r="H56" s="11">
        <v>3600</v>
      </c>
      <c r="I56" s="11">
        <v>3700</v>
      </c>
      <c r="J56" s="26">
        <f t="shared" si="4"/>
        <v>102.77777777777777</v>
      </c>
      <c r="K56" s="27"/>
      <c r="L56" s="27"/>
    </row>
    <row r="57" spans="1:12" ht="47.25">
      <c r="A57" s="6"/>
      <c r="B57" s="6" t="s">
        <v>84</v>
      </c>
      <c r="C57" s="18"/>
      <c r="D57" s="6" t="s">
        <v>29</v>
      </c>
      <c r="E57" s="11">
        <f>SUM(E58:E61)</f>
        <v>111950</v>
      </c>
      <c r="F57" s="11">
        <f>SUM(F58:F61)</f>
        <v>112207.97</v>
      </c>
      <c r="G57" s="26">
        <f t="shared" si="2"/>
        <v>100.23043322912015</v>
      </c>
      <c r="H57" s="11">
        <f>SUM(H58:H61)</f>
        <v>117689</v>
      </c>
      <c r="I57" s="11">
        <f>SUM(I58:I61)</f>
        <v>108000</v>
      </c>
      <c r="J57" s="26">
        <f t="shared" si="1"/>
        <v>91.76728496291072</v>
      </c>
      <c r="K57" s="27"/>
      <c r="L57" s="27"/>
    </row>
    <row r="58" spans="1:12" ht="18.75" customHeight="1">
      <c r="A58" s="6"/>
      <c r="B58" s="6"/>
      <c r="C58" s="18" t="s">
        <v>85</v>
      </c>
      <c r="D58" s="6" t="s">
        <v>30</v>
      </c>
      <c r="E58" s="11">
        <v>29300</v>
      </c>
      <c r="F58" s="11">
        <v>16281</v>
      </c>
      <c r="G58" s="26">
        <f t="shared" si="2"/>
        <v>55.56655290102389</v>
      </c>
      <c r="H58" s="11">
        <v>20500</v>
      </c>
      <c r="I58" s="11">
        <v>21100</v>
      </c>
      <c r="J58" s="26">
        <f t="shared" si="1"/>
        <v>102.92682926829269</v>
      </c>
      <c r="K58" s="27"/>
      <c r="L58" s="27"/>
    </row>
    <row r="59" spans="1:12" ht="18.75" customHeight="1">
      <c r="A59" s="6"/>
      <c r="B59" s="6"/>
      <c r="C59" s="20" t="s">
        <v>144</v>
      </c>
      <c r="D59" s="6" t="s">
        <v>164</v>
      </c>
      <c r="E59" s="11">
        <v>0</v>
      </c>
      <c r="F59" s="11">
        <v>10488.97</v>
      </c>
      <c r="G59" s="26">
        <v>0</v>
      </c>
      <c r="H59" s="11">
        <v>10489</v>
      </c>
      <c r="I59" s="11">
        <v>0</v>
      </c>
      <c r="J59" s="26">
        <f t="shared" si="1"/>
        <v>0</v>
      </c>
      <c r="K59" s="27"/>
      <c r="L59" s="27"/>
    </row>
    <row r="60" spans="1:12" ht="31.5">
      <c r="A60" s="6"/>
      <c r="B60" s="6"/>
      <c r="C60" s="18" t="s">
        <v>86</v>
      </c>
      <c r="D60" s="6" t="s">
        <v>140</v>
      </c>
      <c r="E60" s="11">
        <v>76000</v>
      </c>
      <c r="F60" s="11">
        <v>80038</v>
      </c>
      <c r="G60" s="26">
        <f t="shared" si="2"/>
        <v>105.31315789473685</v>
      </c>
      <c r="H60" s="11">
        <v>80000</v>
      </c>
      <c r="I60" s="11">
        <v>80000</v>
      </c>
      <c r="J60" s="26">
        <f t="shared" si="1"/>
        <v>100</v>
      </c>
      <c r="K60" s="27"/>
      <c r="L60" s="27"/>
    </row>
    <row r="61" spans="1:12" ht="63">
      <c r="A61" s="6"/>
      <c r="B61" s="6"/>
      <c r="C61" s="20" t="s">
        <v>129</v>
      </c>
      <c r="D61" s="6" t="s">
        <v>130</v>
      </c>
      <c r="E61" s="11">
        <v>6650</v>
      </c>
      <c r="F61" s="11">
        <v>5400</v>
      </c>
      <c r="G61" s="26">
        <v>0</v>
      </c>
      <c r="H61" s="11">
        <v>6700</v>
      </c>
      <c r="I61" s="11">
        <v>6900</v>
      </c>
      <c r="J61" s="26">
        <f t="shared" si="1"/>
        <v>102.98507462686568</v>
      </c>
      <c r="K61" s="27"/>
      <c r="L61" s="27"/>
    </row>
    <row r="62" spans="1:12" ht="31.5">
      <c r="A62" s="6"/>
      <c r="B62" s="6" t="s">
        <v>88</v>
      </c>
      <c r="C62" s="18"/>
      <c r="D62" s="6" t="s">
        <v>32</v>
      </c>
      <c r="E62" s="11">
        <f>SUM(E63:E64)</f>
        <v>2267288</v>
      </c>
      <c r="F62" s="11">
        <f>SUM(F63:F64)</f>
        <v>1700860.25</v>
      </c>
      <c r="G62" s="26">
        <f t="shared" si="2"/>
        <v>75.01738861582649</v>
      </c>
      <c r="H62" s="11">
        <f>SUM(H63:H64)</f>
        <v>2129100</v>
      </c>
      <c r="I62" s="11">
        <f>SUM(I63:I64)</f>
        <v>1595857</v>
      </c>
      <c r="J62" s="26">
        <f t="shared" si="1"/>
        <v>74.95453477995397</v>
      </c>
      <c r="K62" s="27"/>
      <c r="L62" s="27"/>
    </row>
    <row r="63" spans="1:12" ht="18.75" customHeight="1">
      <c r="A63" s="6"/>
      <c r="B63" s="6"/>
      <c r="C63" s="18" t="s">
        <v>89</v>
      </c>
      <c r="D63" s="6" t="s">
        <v>33</v>
      </c>
      <c r="E63" s="11">
        <v>2251428</v>
      </c>
      <c r="F63" s="11">
        <v>1691045</v>
      </c>
      <c r="G63" s="26">
        <f t="shared" si="2"/>
        <v>75.10988581469184</v>
      </c>
      <c r="H63" s="11">
        <v>2115000</v>
      </c>
      <c r="I63" s="11">
        <v>1581357</v>
      </c>
      <c r="J63" s="26">
        <f t="shared" si="1"/>
        <v>74.7686524822695</v>
      </c>
      <c r="K63" s="27"/>
      <c r="L63" s="27"/>
    </row>
    <row r="64" spans="1:12" ht="20.25" customHeight="1">
      <c r="A64" s="6"/>
      <c r="B64" s="6"/>
      <c r="C64" s="18" t="s">
        <v>90</v>
      </c>
      <c r="D64" s="6" t="s">
        <v>34</v>
      </c>
      <c r="E64" s="11">
        <v>15860</v>
      </c>
      <c r="F64" s="11">
        <v>9815.25</v>
      </c>
      <c r="G64" s="26">
        <f t="shared" si="2"/>
        <v>61.88682219419924</v>
      </c>
      <c r="H64" s="11">
        <v>14100</v>
      </c>
      <c r="I64" s="11">
        <v>14500</v>
      </c>
      <c r="J64" s="26">
        <f t="shared" si="1"/>
        <v>102.83687943262412</v>
      </c>
      <c r="K64" s="27"/>
      <c r="L64" s="27"/>
    </row>
    <row r="65" spans="1:12" ht="50.25" customHeight="1">
      <c r="A65" s="6"/>
      <c r="B65" s="6">
        <v>75647</v>
      </c>
      <c r="C65" s="18"/>
      <c r="D65" s="6" t="s">
        <v>118</v>
      </c>
      <c r="E65" s="11">
        <f>SUM(E66:E67)</f>
        <v>10139</v>
      </c>
      <c r="F65" s="11">
        <f>SUM(F66:F67)</f>
        <v>13573.91</v>
      </c>
      <c r="G65" s="26">
        <f t="shared" si="2"/>
        <v>133.8781931156919</v>
      </c>
      <c r="H65" s="11">
        <f>SUM(H66:H67)</f>
        <v>17000</v>
      </c>
      <c r="I65" s="11">
        <f>I66+I67</f>
        <v>18160</v>
      </c>
      <c r="J65" s="26">
        <f t="shared" si="1"/>
        <v>106.8235294117647</v>
      </c>
      <c r="K65" s="27"/>
      <c r="L65" s="27"/>
    </row>
    <row r="66" spans="1:12" ht="33.75" customHeight="1">
      <c r="A66" s="6"/>
      <c r="B66" s="6"/>
      <c r="C66" s="20" t="s">
        <v>83</v>
      </c>
      <c r="D66" s="6" t="s">
        <v>28</v>
      </c>
      <c r="E66" s="11">
        <v>9934</v>
      </c>
      <c r="F66" s="11">
        <v>12948</v>
      </c>
      <c r="G66" s="26">
        <f t="shared" si="2"/>
        <v>130.34024562109926</v>
      </c>
      <c r="H66" s="11">
        <v>16200</v>
      </c>
      <c r="I66" s="11">
        <v>16700</v>
      </c>
      <c r="J66" s="26">
        <f t="shared" si="1"/>
        <v>103.08641975308642</v>
      </c>
      <c r="K66" s="27"/>
      <c r="L66" s="27"/>
    </row>
    <row r="67" spans="1:12" ht="20.25" customHeight="1">
      <c r="A67" s="6"/>
      <c r="B67" s="6"/>
      <c r="C67" s="20" t="s">
        <v>64</v>
      </c>
      <c r="D67" s="6" t="s">
        <v>12</v>
      </c>
      <c r="E67" s="11">
        <v>205</v>
      </c>
      <c r="F67" s="11">
        <v>625.91</v>
      </c>
      <c r="G67" s="26">
        <f t="shared" si="2"/>
        <v>305.3219512195122</v>
      </c>
      <c r="H67" s="11">
        <v>800</v>
      </c>
      <c r="I67" s="11">
        <v>1460</v>
      </c>
      <c r="J67" s="26">
        <f t="shared" si="1"/>
        <v>182.5</v>
      </c>
      <c r="K67" s="27"/>
      <c r="L67" s="27"/>
    </row>
    <row r="68" spans="1:12" ht="15.75">
      <c r="A68" s="7" t="s">
        <v>91</v>
      </c>
      <c r="B68" s="7"/>
      <c r="C68" s="17"/>
      <c r="D68" s="7" t="s">
        <v>35</v>
      </c>
      <c r="E68" s="12">
        <f>E69+E71+E73</f>
        <v>7139555</v>
      </c>
      <c r="F68" s="12">
        <f>F69+F71+F73</f>
        <v>5743860.6</v>
      </c>
      <c r="G68" s="25">
        <f t="shared" si="2"/>
        <v>80.45124100871833</v>
      </c>
      <c r="H68" s="12">
        <f>H69+H71+H73</f>
        <v>6518848</v>
      </c>
      <c r="I68" s="12">
        <f>I69+I71</f>
        <v>7774515</v>
      </c>
      <c r="J68" s="25">
        <f t="shared" si="1"/>
        <v>119.26209968387052</v>
      </c>
      <c r="K68" s="27"/>
      <c r="L68" s="27"/>
    </row>
    <row r="69" spans="1:12" ht="31.5">
      <c r="A69" s="6"/>
      <c r="B69" s="6" t="s">
        <v>92</v>
      </c>
      <c r="C69" s="18"/>
      <c r="D69" s="6" t="s">
        <v>36</v>
      </c>
      <c r="E69" s="11">
        <f>E70</f>
        <v>4039598</v>
      </c>
      <c r="F69" s="11">
        <f>F70</f>
        <v>3418118</v>
      </c>
      <c r="G69" s="26">
        <f t="shared" si="2"/>
        <v>84.61530082943897</v>
      </c>
      <c r="H69" s="11">
        <f>H70</f>
        <v>3418118</v>
      </c>
      <c r="I69" s="11">
        <f>I70</f>
        <v>4239303</v>
      </c>
      <c r="J69" s="26">
        <f t="shared" si="1"/>
        <v>124.02447779743122</v>
      </c>
      <c r="K69" s="27"/>
      <c r="L69" s="27"/>
    </row>
    <row r="70" spans="1:12" ht="18.75" customHeight="1">
      <c r="A70" s="6"/>
      <c r="B70" s="6"/>
      <c r="C70" s="18" t="s">
        <v>93</v>
      </c>
      <c r="D70" s="6" t="s">
        <v>37</v>
      </c>
      <c r="E70" s="11">
        <v>4039598</v>
      </c>
      <c r="F70" s="11">
        <v>3418118</v>
      </c>
      <c r="G70" s="26">
        <f t="shared" si="2"/>
        <v>84.61530082943897</v>
      </c>
      <c r="H70" s="11">
        <v>3418118</v>
      </c>
      <c r="I70" s="11">
        <v>4239303</v>
      </c>
      <c r="J70" s="26">
        <f t="shared" si="1"/>
        <v>124.02447779743122</v>
      </c>
      <c r="K70" s="27"/>
      <c r="L70" s="27"/>
    </row>
    <row r="71" spans="1:12" ht="31.5">
      <c r="A71" s="6"/>
      <c r="B71" s="6" t="s">
        <v>94</v>
      </c>
      <c r="C71" s="18"/>
      <c r="D71" s="6" t="s">
        <v>38</v>
      </c>
      <c r="E71" s="11">
        <f>E72</f>
        <v>3099957</v>
      </c>
      <c r="F71" s="11">
        <f>F72</f>
        <v>2324970</v>
      </c>
      <c r="G71" s="26">
        <f t="shared" si="2"/>
        <v>75.00007258165195</v>
      </c>
      <c r="H71" s="11">
        <f>H72</f>
        <v>3099957</v>
      </c>
      <c r="I71" s="11">
        <f>I72</f>
        <v>3535212</v>
      </c>
      <c r="J71" s="26">
        <f t="shared" si="1"/>
        <v>114.04067862876808</v>
      </c>
      <c r="K71" s="27"/>
      <c r="L71" s="27"/>
    </row>
    <row r="72" spans="1:12" ht="16.5" customHeight="1">
      <c r="A72" s="6"/>
      <c r="B72" s="6"/>
      <c r="C72" s="18" t="s">
        <v>93</v>
      </c>
      <c r="D72" s="6" t="s">
        <v>37</v>
      </c>
      <c r="E72" s="11">
        <v>3099957</v>
      </c>
      <c r="F72" s="11">
        <v>2324970</v>
      </c>
      <c r="G72" s="26">
        <f t="shared" si="2"/>
        <v>75.00007258165195</v>
      </c>
      <c r="H72" s="11">
        <v>3099957</v>
      </c>
      <c r="I72" s="11">
        <v>3535212</v>
      </c>
      <c r="J72" s="26">
        <f t="shared" si="1"/>
        <v>114.04067862876808</v>
      </c>
      <c r="K72" s="27"/>
      <c r="L72" s="27"/>
    </row>
    <row r="73" spans="1:12" ht="16.5" customHeight="1">
      <c r="A73" s="6"/>
      <c r="B73" s="6">
        <v>75814</v>
      </c>
      <c r="C73" s="18"/>
      <c r="D73" s="6" t="s">
        <v>121</v>
      </c>
      <c r="E73" s="11">
        <f>SUM(E74)</f>
        <v>0</v>
      </c>
      <c r="F73" s="11">
        <f>SUM(F74)</f>
        <v>772.6</v>
      </c>
      <c r="G73" s="26" t="s">
        <v>117</v>
      </c>
      <c r="H73" s="11">
        <f>SUM(H74)</f>
        <v>773</v>
      </c>
      <c r="I73" s="11">
        <v>0</v>
      </c>
      <c r="J73" s="26">
        <f t="shared" si="1"/>
        <v>0</v>
      </c>
      <c r="K73" s="27"/>
      <c r="L73" s="27"/>
    </row>
    <row r="74" spans="1:12" ht="16.5" customHeight="1">
      <c r="A74" s="6"/>
      <c r="B74" s="6"/>
      <c r="C74" s="20" t="s">
        <v>119</v>
      </c>
      <c r="D74" s="6" t="s">
        <v>120</v>
      </c>
      <c r="E74" s="11">
        <v>0</v>
      </c>
      <c r="F74" s="11">
        <v>772.6</v>
      </c>
      <c r="G74" s="26" t="s">
        <v>117</v>
      </c>
      <c r="H74" s="11">
        <v>773</v>
      </c>
      <c r="I74" s="11">
        <v>0</v>
      </c>
      <c r="J74" s="26">
        <f t="shared" si="1"/>
        <v>0</v>
      </c>
      <c r="K74" s="27"/>
      <c r="L74" s="27"/>
    </row>
    <row r="75" spans="1:12" ht="15.75">
      <c r="A75" s="7" t="s">
        <v>95</v>
      </c>
      <c r="B75" s="7"/>
      <c r="C75" s="17"/>
      <c r="D75" s="7" t="s">
        <v>39</v>
      </c>
      <c r="E75" s="12">
        <f>E76+E82+E86+E88+E90+E92</f>
        <v>206203</v>
      </c>
      <c r="F75" s="12">
        <f>F76+F82+F86+F88+F90+F92</f>
        <v>165439.07</v>
      </c>
      <c r="G75" s="25">
        <f t="shared" si="2"/>
        <v>80.23116540496501</v>
      </c>
      <c r="H75" s="12">
        <f>H76+H82+H86+H88+H90+H92</f>
        <v>191581</v>
      </c>
      <c r="I75" s="12">
        <f>I76+I82+I86+I88+I90+I92</f>
        <v>176980</v>
      </c>
      <c r="J75" s="25">
        <f t="shared" si="1"/>
        <v>92.37868055809292</v>
      </c>
      <c r="K75" s="27"/>
      <c r="L75" s="27"/>
    </row>
    <row r="76" spans="1:12" ht="15.75">
      <c r="A76" s="6"/>
      <c r="B76" s="6" t="s">
        <v>96</v>
      </c>
      <c r="C76" s="18"/>
      <c r="D76" s="6" t="s">
        <v>40</v>
      </c>
      <c r="E76" s="11">
        <f>SUM(E77:E81)</f>
        <v>29096</v>
      </c>
      <c r="F76" s="11">
        <f>SUM(F77:F81)</f>
        <v>28823.75</v>
      </c>
      <c r="G76" s="26">
        <f t="shared" si="2"/>
        <v>99.06430437173495</v>
      </c>
      <c r="H76" s="11">
        <f>SUM(H77:H81)</f>
        <v>29131</v>
      </c>
      <c r="I76" s="11">
        <f>SUM(I77:I81)</f>
        <v>0</v>
      </c>
      <c r="J76" s="26">
        <f t="shared" si="1"/>
        <v>0</v>
      </c>
      <c r="K76" s="27"/>
      <c r="L76" s="27"/>
    </row>
    <row r="77" spans="1:12" ht="18" customHeight="1">
      <c r="A77" s="6"/>
      <c r="B77" s="6"/>
      <c r="C77" s="20" t="s">
        <v>87</v>
      </c>
      <c r="D77" s="6" t="s">
        <v>31</v>
      </c>
      <c r="E77" s="11">
        <v>0</v>
      </c>
      <c r="F77" s="11">
        <v>39</v>
      </c>
      <c r="G77" s="26">
        <v>0</v>
      </c>
      <c r="H77" s="11">
        <v>39</v>
      </c>
      <c r="I77" s="11">
        <v>0</v>
      </c>
      <c r="J77" s="26">
        <f t="shared" si="1"/>
        <v>0</v>
      </c>
      <c r="K77" s="27"/>
      <c r="L77" s="27"/>
    </row>
    <row r="78" spans="1:12" ht="33" customHeight="1">
      <c r="A78" s="6"/>
      <c r="B78" s="6"/>
      <c r="C78" s="20" t="s">
        <v>64</v>
      </c>
      <c r="D78" s="6" t="s">
        <v>28</v>
      </c>
      <c r="E78" s="11">
        <v>386</v>
      </c>
      <c r="F78" s="11">
        <v>78.68</v>
      </c>
      <c r="G78" s="26" t="s">
        <v>117</v>
      </c>
      <c r="H78" s="11">
        <v>386</v>
      </c>
      <c r="I78" s="11">
        <v>0</v>
      </c>
      <c r="J78" s="26">
        <f t="shared" si="1"/>
        <v>0</v>
      </c>
      <c r="K78" s="27"/>
      <c r="L78" s="27"/>
    </row>
    <row r="79" spans="1:12" ht="31.5" customHeight="1">
      <c r="A79" s="6"/>
      <c r="B79" s="6"/>
      <c r="C79" s="20" t="s">
        <v>59</v>
      </c>
      <c r="D79" s="6" t="s">
        <v>165</v>
      </c>
      <c r="E79" s="11">
        <v>100</v>
      </c>
      <c r="F79" s="11">
        <v>100</v>
      </c>
      <c r="G79" s="26"/>
      <c r="H79" s="11">
        <v>100</v>
      </c>
      <c r="I79" s="11">
        <v>0</v>
      </c>
      <c r="J79" s="26">
        <f t="shared" si="1"/>
        <v>0</v>
      </c>
      <c r="K79" s="27"/>
      <c r="L79" s="27"/>
    </row>
    <row r="80" spans="1:12" ht="47.25">
      <c r="A80" s="6"/>
      <c r="B80" s="6"/>
      <c r="C80" s="18">
        <v>2030</v>
      </c>
      <c r="D80" s="6" t="s">
        <v>106</v>
      </c>
      <c r="E80" s="11">
        <v>26320</v>
      </c>
      <c r="F80" s="11">
        <v>26320</v>
      </c>
      <c r="G80" s="26">
        <f t="shared" si="2"/>
        <v>100</v>
      </c>
      <c r="H80" s="11">
        <v>26320</v>
      </c>
      <c r="I80" s="11">
        <v>0</v>
      </c>
      <c r="J80" s="26">
        <v>0</v>
      </c>
      <c r="K80" s="27"/>
      <c r="L80" s="27"/>
    </row>
    <row r="81" spans="1:12" ht="47.25">
      <c r="A81" s="6"/>
      <c r="B81" s="6"/>
      <c r="C81" s="18">
        <v>2700</v>
      </c>
      <c r="D81" s="6" t="s">
        <v>122</v>
      </c>
      <c r="E81" s="11">
        <v>2290</v>
      </c>
      <c r="F81" s="11">
        <v>2286.07</v>
      </c>
      <c r="G81" s="26">
        <f t="shared" si="2"/>
        <v>99.82838427947598</v>
      </c>
      <c r="H81" s="11">
        <v>2286</v>
      </c>
      <c r="I81" s="11">
        <v>0</v>
      </c>
      <c r="J81" s="26">
        <v>0</v>
      </c>
      <c r="K81" s="27"/>
      <c r="L81" s="27"/>
    </row>
    <row r="82" spans="1:12" ht="15.75">
      <c r="A82" s="6"/>
      <c r="B82" s="6" t="s">
        <v>98</v>
      </c>
      <c r="C82" s="18"/>
      <c r="D82" s="6" t="s">
        <v>43</v>
      </c>
      <c r="E82" s="11">
        <f>SUM(E83:E85)</f>
        <v>103720</v>
      </c>
      <c r="F82" s="11">
        <f>SUM(F83:F85)</f>
        <v>69894.91</v>
      </c>
      <c r="G82" s="26">
        <f t="shared" si="2"/>
        <v>67.38807365985345</v>
      </c>
      <c r="H82" s="11">
        <f>SUM(H83:H85)</f>
        <v>86400</v>
      </c>
      <c r="I82" s="11">
        <f>I83+I84</f>
        <v>109000</v>
      </c>
      <c r="J82" s="26">
        <f t="shared" si="1"/>
        <v>126.15740740740742</v>
      </c>
      <c r="K82" s="27"/>
      <c r="L82" s="27"/>
    </row>
    <row r="83" spans="1:12" ht="63.75" customHeight="1">
      <c r="A83" s="6"/>
      <c r="B83" s="6"/>
      <c r="C83" s="20" t="s">
        <v>58</v>
      </c>
      <c r="D83" s="6" t="s">
        <v>7</v>
      </c>
      <c r="E83" s="11">
        <v>7120</v>
      </c>
      <c r="F83" s="11">
        <v>7414.51</v>
      </c>
      <c r="G83" s="26">
        <f t="shared" si="2"/>
        <v>104.13637640449438</v>
      </c>
      <c r="H83" s="11">
        <v>9200</v>
      </c>
      <c r="I83" s="11">
        <v>10000</v>
      </c>
      <c r="J83" s="26">
        <f t="shared" si="1"/>
        <v>108.69565217391303</v>
      </c>
      <c r="K83" s="27"/>
      <c r="L83" s="27"/>
    </row>
    <row r="84" spans="1:12" ht="16.5" customHeight="1">
      <c r="A84" s="6"/>
      <c r="B84" s="6"/>
      <c r="C84" s="20" t="s">
        <v>97</v>
      </c>
      <c r="D84" s="6" t="s">
        <v>41</v>
      </c>
      <c r="E84" s="11">
        <v>93000</v>
      </c>
      <c r="F84" s="11">
        <v>58880.4</v>
      </c>
      <c r="G84" s="26">
        <f t="shared" si="2"/>
        <v>63.312258064516136</v>
      </c>
      <c r="H84" s="11">
        <v>73600</v>
      </c>
      <c r="I84" s="11">
        <v>99000</v>
      </c>
      <c r="J84" s="26">
        <f t="shared" si="1"/>
        <v>134.51086956521738</v>
      </c>
      <c r="K84" s="27"/>
      <c r="L84" s="27"/>
    </row>
    <row r="85" spans="1:12" ht="47.25">
      <c r="A85" s="6"/>
      <c r="B85" s="6"/>
      <c r="C85" s="20" t="s">
        <v>145</v>
      </c>
      <c r="D85" s="6" t="s">
        <v>122</v>
      </c>
      <c r="E85" s="11">
        <v>3600</v>
      </c>
      <c r="F85" s="11">
        <v>3600</v>
      </c>
      <c r="G85" s="26">
        <f t="shared" si="2"/>
        <v>100</v>
      </c>
      <c r="H85" s="11">
        <v>3600</v>
      </c>
      <c r="I85" s="11">
        <v>0</v>
      </c>
      <c r="J85" s="26">
        <f t="shared" si="1"/>
        <v>0</v>
      </c>
      <c r="K85" s="27"/>
      <c r="L85" s="27"/>
    </row>
    <row r="86" spans="1:12" ht="16.5" customHeight="1">
      <c r="A86" s="6"/>
      <c r="B86" s="6">
        <v>80110</v>
      </c>
      <c r="C86" s="20"/>
      <c r="D86" s="6" t="s">
        <v>123</v>
      </c>
      <c r="E86" s="11">
        <f>SUM(E87)</f>
        <v>1500</v>
      </c>
      <c r="F86" s="11">
        <f>SUM(F87)</f>
        <v>1700</v>
      </c>
      <c r="G86" s="26" t="s">
        <v>117</v>
      </c>
      <c r="H86" s="11">
        <f>SUM(H87)</f>
        <v>2000</v>
      </c>
      <c r="I86" s="11">
        <f>I87</f>
        <v>2500</v>
      </c>
      <c r="J86" s="26">
        <f t="shared" si="1"/>
        <v>125</v>
      </c>
      <c r="K86" s="27"/>
      <c r="L86" s="27"/>
    </row>
    <row r="87" spans="1:12" ht="16.5" customHeight="1">
      <c r="A87" s="6"/>
      <c r="B87" s="6"/>
      <c r="C87" s="20" t="s">
        <v>97</v>
      </c>
      <c r="D87" s="6" t="s">
        <v>41</v>
      </c>
      <c r="E87" s="11">
        <v>1500</v>
      </c>
      <c r="F87" s="11">
        <v>1700</v>
      </c>
      <c r="G87" s="26" t="s">
        <v>117</v>
      </c>
      <c r="H87" s="11">
        <v>2000</v>
      </c>
      <c r="I87" s="11">
        <v>2500</v>
      </c>
      <c r="J87" s="26">
        <f t="shared" si="1"/>
        <v>125</v>
      </c>
      <c r="K87" s="27"/>
      <c r="L87" s="27"/>
    </row>
    <row r="88" spans="1:12" ht="31.5">
      <c r="A88" s="6"/>
      <c r="B88" s="6">
        <v>80144</v>
      </c>
      <c r="C88" s="20"/>
      <c r="D88" s="6" t="s">
        <v>150</v>
      </c>
      <c r="E88" s="11">
        <f>E89</f>
        <v>0</v>
      </c>
      <c r="F88" s="11">
        <f>F89</f>
        <v>10162.91</v>
      </c>
      <c r="G88" s="26">
        <v>0</v>
      </c>
      <c r="H88" s="11">
        <f>H89</f>
        <v>10163</v>
      </c>
      <c r="I88" s="11">
        <f>I89</f>
        <v>0</v>
      </c>
      <c r="J88" s="26">
        <f t="shared" si="1"/>
        <v>0</v>
      </c>
      <c r="K88" s="27"/>
      <c r="L88" s="27"/>
    </row>
    <row r="89" spans="1:12" ht="47.25">
      <c r="A89" s="6"/>
      <c r="B89" s="6"/>
      <c r="C89" s="20" t="s">
        <v>145</v>
      </c>
      <c r="D89" s="6" t="s">
        <v>122</v>
      </c>
      <c r="E89" s="11">
        <v>0</v>
      </c>
      <c r="F89" s="11">
        <v>10162.91</v>
      </c>
      <c r="G89" s="26">
        <v>0</v>
      </c>
      <c r="H89" s="11">
        <v>10163</v>
      </c>
      <c r="I89" s="11">
        <v>0</v>
      </c>
      <c r="J89" s="26">
        <f t="shared" si="1"/>
        <v>0</v>
      </c>
      <c r="K89" s="27"/>
      <c r="L89" s="27"/>
    </row>
    <row r="90" spans="1:12" ht="16.5" customHeight="1">
      <c r="A90" s="6"/>
      <c r="B90" s="6">
        <v>80148</v>
      </c>
      <c r="C90" s="20"/>
      <c r="D90" s="6" t="s">
        <v>137</v>
      </c>
      <c r="E90" s="11">
        <f>E91</f>
        <v>50000</v>
      </c>
      <c r="F90" s="11">
        <f>F91</f>
        <v>32970.5</v>
      </c>
      <c r="G90" s="26">
        <f t="shared" si="2"/>
        <v>65.941</v>
      </c>
      <c r="H90" s="11">
        <f>H91</f>
        <v>42000</v>
      </c>
      <c r="I90" s="11">
        <f>I91</f>
        <v>60000</v>
      </c>
      <c r="J90" s="26">
        <f t="shared" si="1"/>
        <v>142.85714285714286</v>
      </c>
      <c r="K90" s="27"/>
      <c r="L90" s="27"/>
    </row>
    <row r="91" spans="1:12" ht="16.5" customHeight="1">
      <c r="A91" s="6"/>
      <c r="B91" s="6"/>
      <c r="C91" s="20" t="s">
        <v>97</v>
      </c>
      <c r="D91" s="6" t="s">
        <v>41</v>
      </c>
      <c r="E91" s="11">
        <v>50000</v>
      </c>
      <c r="F91" s="11">
        <v>32970.5</v>
      </c>
      <c r="G91" s="26">
        <f t="shared" si="2"/>
        <v>65.941</v>
      </c>
      <c r="H91" s="11">
        <v>42000</v>
      </c>
      <c r="I91" s="11">
        <v>60000</v>
      </c>
      <c r="J91" s="26">
        <f t="shared" si="1"/>
        <v>142.85714285714286</v>
      </c>
      <c r="K91" s="27"/>
      <c r="L91" s="27"/>
    </row>
    <row r="92" spans="1:12" ht="16.5" customHeight="1">
      <c r="A92" s="6"/>
      <c r="B92" s="6">
        <v>80195</v>
      </c>
      <c r="C92" s="20"/>
      <c r="D92" s="6" t="s">
        <v>6</v>
      </c>
      <c r="E92" s="11">
        <f>E93</f>
        <v>21887</v>
      </c>
      <c r="F92" s="11">
        <f>F93</f>
        <v>21887</v>
      </c>
      <c r="G92" s="26">
        <f t="shared" si="2"/>
        <v>100</v>
      </c>
      <c r="H92" s="11">
        <f>H93</f>
        <v>21887</v>
      </c>
      <c r="I92" s="11">
        <f>I93</f>
        <v>5480</v>
      </c>
      <c r="J92" s="26">
        <f t="shared" si="1"/>
        <v>25.037693608077856</v>
      </c>
      <c r="K92" s="27"/>
      <c r="L92" s="27"/>
    </row>
    <row r="93" spans="1:12" ht="47.25">
      <c r="A93" s="6"/>
      <c r="B93" s="6"/>
      <c r="C93" s="20" t="s">
        <v>124</v>
      </c>
      <c r="D93" s="6" t="s">
        <v>106</v>
      </c>
      <c r="E93" s="11">
        <v>21887</v>
      </c>
      <c r="F93" s="11">
        <v>21887</v>
      </c>
      <c r="G93" s="26">
        <f t="shared" si="2"/>
        <v>100</v>
      </c>
      <c r="H93" s="11">
        <v>21887</v>
      </c>
      <c r="I93" s="11">
        <v>5480</v>
      </c>
      <c r="J93" s="26">
        <f t="shared" si="1"/>
        <v>25.037693608077856</v>
      </c>
      <c r="K93" s="27"/>
      <c r="L93" s="27"/>
    </row>
    <row r="94" spans="1:12" ht="16.5" customHeight="1">
      <c r="A94" s="42">
        <v>851</v>
      </c>
      <c r="B94" s="6"/>
      <c r="C94" s="20"/>
      <c r="D94" s="42" t="s">
        <v>151</v>
      </c>
      <c r="E94" s="45">
        <f>E95</f>
        <v>1000</v>
      </c>
      <c r="F94" s="45">
        <f>F95</f>
        <v>1000</v>
      </c>
      <c r="G94" s="46">
        <f t="shared" si="2"/>
        <v>100</v>
      </c>
      <c r="H94" s="45">
        <f>H95</f>
        <v>1000</v>
      </c>
      <c r="I94" s="45">
        <f>I95</f>
        <v>0</v>
      </c>
      <c r="J94" s="46">
        <f t="shared" si="1"/>
        <v>0</v>
      </c>
      <c r="K94" s="27"/>
      <c r="L94" s="27"/>
    </row>
    <row r="95" spans="1:12" ht="16.5" customHeight="1">
      <c r="A95" s="6"/>
      <c r="B95" s="6">
        <v>85154</v>
      </c>
      <c r="C95" s="20"/>
      <c r="D95" s="6" t="s">
        <v>152</v>
      </c>
      <c r="E95" s="11">
        <f>E96</f>
        <v>1000</v>
      </c>
      <c r="F95" s="11">
        <f>F96</f>
        <v>1000</v>
      </c>
      <c r="G95" s="26">
        <f t="shared" si="2"/>
        <v>100</v>
      </c>
      <c r="H95" s="11">
        <f>H96</f>
        <v>1000</v>
      </c>
      <c r="I95" s="11">
        <f>I96</f>
        <v>0</v>
      </c>
      <c r="J95" s="26">
        <f t="shared" si="1"/>
        <v>0</v>
      </c>
      <c r="K95" s="27"/>
      <c r="L95" s="27"/>
    </row>
    <row r="96" spans="1:12" ht="31.5">
      <c r="A96" s="6"/>
      <c r="B96" s="6"/>
      <c r="C96" s="20" t="s">
        <v>59</v>
      </c>
      <c r="D96" s="6" t="s">
        <v>166</v>
      </c>
      <c r="E96" s="11">
        <v>1000</v>
      </c>
      <c r="F96" s="11">
        <v>1000</v>
      </c>
      <c r="G96" s="26">
        <f t="shared" si="2"/>
        <v>100</v>
      </c>
      <c r="H96" s="11">
        <v>1000</v>
      </c>
      <c r="I96" s="11">
        <v>0</v>
      </c>
      <c r="J96" s="26">
        <f t="shared" si="1"/>
        <v>0</v>
      </c>
      <c r="K96" s="27"/>
      <c r="L96" s="27"/>
    </row>
    <row r="97" spans="1:12" ht="15.75">
      <c r="A97" s="7" t="s">
        <v>99</v>
      </c>
      <c r="B97" s="7"/>
      <c r="C97" s="17"/>
      <c r="D97" s="7" t="s">
        <v>44</v>
      </c>
      <c r="E97" s="12">
        <f>E98+E102+E104+E107+E109</f>
        <v>2702760</v>
      </c>
      <c r="F97" s="12">
        <f>F98+F102+F104+F107+F109</f>
        <v>2238756.71</v>
      </c>
      <c r="G97" s="26">
        <f t="shared" si="2"/>
        <v>82.8322422264648</v>
      </c>
      <c r="H97" s="12">
        <f>H98+H102+H104+H107+H109</f>
        <v>2496400</v>
      </c>
      <c r="I97" s="12">
        <f>I98+I102+I104+I107+I109</f>
        <v>2898820</v>
      </c>
      <c r="J97" s="25">
        <f t="shared" si="1"/>
        <v>116.12001281845859</v>
      </c>
      <c r="K97" s="27"/>
      <c r="L97" s="27"/>
    </row>
    <row r="98" spans="1:12" s="13" customFormat="1" ht="63">
      <c r="A98" s="6"/>
      <c r="B98" s="6">
        <v>85212</v>
      </c>
      <c r="C98" s="18"/>
      <c r="D98" s="6" t="s">
        <v>138</v>
      </c>
      <c r="E98" s="11">
        <f>SUM(E99:E101)</f>
        <v>2306160</v>
      </c>
      <c r="F98" s="11">
        <f>SUM(F99:F101)</f>
        <v>2010313.71</v>
      </c>
      <c r="G98" s="26">
        <f t="shared" si="2"/>
        <v>87.17147596003745</v>
      </c>
      <c r="H98" s="11">
        <f>SUM(H99:H101)</f>
        <v>2110000</v>
      </c>
      <c r="I98" s="11">
        <f>SUM(I99:I100)</f>
        <v>2375860</v>
      </c>
      <c r="J98" s="26">
        <f t="shared" si="1"/>
        <v>112.6</v>
      </c>
      <c r="K98" s="27"/>
      <c r="L98" s="27"/>
    </row>
    <row r="99" spans="1:12" s="13" customFormat="1" ht="78.75">
      <c r="A99" s="6"/>
      <c r="B99" s="6"/>
      <c r="C99" s="18">
        <v>2010</v>
      </c>
      <c r="D99" s="6" t="s">
        <v>42</v>
      </c>
      <c r="E99" s="11">
        <v>2294400</v>
      </c>
      <c r="F99" s="11">
        <v>2001342</v>
      </c>
      <c r="G99" s="26">
        <f t="shared" si="2"/>
        <v>87.22724895397491</v>
      </c>
      <c r="H99" s="11">
        <v>2100000</v>
      </c>
      <c r="I99" s="11">
        <v>2370200</v>
      </c>
      <c r="J99" s="26">
        <f>(I99/H99)*100</f>
        <v>112.86666666666667</v>
      </c>
      <c r="K99" s="27"/>
      <c r="L99" s="27"/>
    </row>
    <row r="100" spans="1:12" s="13" customFormat="1" ht="63">
      <c r="A100" s="6"/>
      <c r="B100" s="6"/>
      <c r="C100" s="18">
        <v>2360</v>
      </c>
      <c r="D100" s="6" t="s">
        <v>163</v>
      </c>
      <c r="E100" s="11">
        <v>7260</v>
      </c>
      <c r="F100" s="11">
        <v>4471.71</v>
      </c>
      <c r="G100" s="26">
        <f t="shared" si="2"/>
        <v>61.593801652892566</v>
      </c>
      <c r="H100" s="11">
        <v>5500</v>
      </c>
      <c r="I100" s="11">
        <v>5660</v>
      </c>
      <c r="J100" s="26">
        <f>(I100/H100)*100</f>
        <v>102.9090909090909</v>
      </c>
      <c r="K100" s="27"/>
      <c r="L100" s="27"/>
    </row>
    <row r="101" spans="1:12" s="13" customFormat="1" ht="78.75">
      <c r="A101" s="6"/>
      <c r="B101" s="6"/>
      <c r="C101" s="18">
        <v>6310</v>
      </c>
      <c r="D101" s="6" t="s">
        <v>167</v>
      </c>
      <c r="E101" s="11">
        <v>4500</v>
      </c>
      <c r="F101" s="11">
        <v>4500</v>
      </c>
      <c r="G101" s="26">
        <f t="shared" si="2"/>
        <v>100</v>
      </c>
      <c r="H101" s="11">
        <v>4500</v>
      </c>
      <c r="I101" s="11">
        <v>0</v>
      </c>
      <c r="J101" s="26">
        <f>(I101/H101)*100</f>
        <v>0</v>
      </c>
      <c r="K101" s="27"/>
      <c r="L101" s="27"/>
    </row>
    <row r="102" spans="1:12" ht="63">
      <c r="A102" s="6"/>
      <c r="B102" s="6" t="s">
        <v>100</v>
      </c>
      <c r="C102" s="18"/>
      <c r="D102" s="6" t="s">
        <v>153</v>
      </c>
      <c r="E102" s="11">
        <f>E103</f>
        <v>15200</v>
      </c>
      <c r="F102" s="11">
        <f>F103</f>
        <v>11401</v>
      </c>
      <c r="G102" s="26">
        <f t="shared" si="2"/>
        <v>75.00657894736842</v>
      </c>
      <c r="H102" s="11">
        <f>H103</f>
        <v>8800</v>
      </c>
      <c r="I102" s="11">
        <f>I103</f>
        <v>8500</v>
      </c>
      <c r="J102" s="26">
        <f aca="true" t="shared" si="5" ref="J102:J110">(I102/H102)*100</f>
        <v>96.5909090909091</v>
      </c>
      <c r="K102" s="27"/>
      <c r="L102" s="27"/>
    </row>
    <row r="103" spans="1:12" ht="78.75">
      <c r="A103" s="6"/>
      <c r="B103" s="6"/>
      <c r="C103" s="18" t="s">
        <v>67</v>
      </c>
      <c r="D103" s="6" t="s">
        <v>42</v>
      </c>
      <c r="E103" s="11">
        <v>15200</v>
      </c>
      <c r="F103" s="11">
        <v>11401</v>
      </c>
      <c r="G103" s="26">
        <f t="shared" si="2"/>
        <v>75.00657894736842</v>
      </c>
      <c r="H103" s="11">
        <v>8800</v>
      </c>
      <c r="I103" s="11">
        <v>8500</v>
      </c>
      <c r="J103" s="26">
        <f t="shared" si="5"/>
        <v>96.5909090909091</v>
      </c>
      <c r="K103" s="27"/>
      <c r="L103" s="27"/>
    </row>
    <row r="104" spans="1:12" ht="31.5">
      <c r="A104" s="6"/>
      <c r="B104" s="6" t="s">
        <v>101</v>
      </c>
      <c r="C104" s="18"/>
      <c r="D104" s="6" t="s">
        <v>132</v>
      </c>
      <c r="E104" s="11">
        <f>E105+E106</f>
        <v>169900</v>
      </c>
      <c r="F104" s="11">
        <f>SUM(F105:F106)</f>
        <v>126948</v>
      </c>
      <c r="G104" s="26">
        <f t="shared" si="2"/>
        <v>74.71924661565626</v>
      </c>
      <c r="H104" s="11">
        <f>SUM(H105:H106)</f>
        <v>166100</v>
      </c>
      <c r="I104" s="11">
        <f>I105+I106</f>
        <v>169900</v>
      </c>
      <c r="J104" s="26">
        <f t="shared" si="5"/>
        <v>102.28777844671883</v>
      </c>
      <c r="K104" s="27"/>
      <c r="L104" s="27"/>
    </row>
    <row r="105" spans="1:12" ht="78.75">
      <c r="A105" s="6"/>
      <c r="B105" s="6"/>
      <c r="C105" s="18" t="s">
        <v>67</v>
      </c>
      <c r="D105" s="6" t="s">
        <v>42</v>
      </c>
      <c r="E105" s="11">
        <v>78800</v>
      </c>
      <c r="F105" s="11">
        <v>59180</v>
      </c>
      <c r="G105" s="26">
        <f t="shared" si="2"/>
        <v>75.1015228426396</v>
      </c>
      <c r="H105" s="11">
        <v>75000</v>
      </c>
      <c r="I105" s="11">
        <v>102500</v>
      </c>
      <c r="J105" s="26">
        <f t="shared" si="5"/>
        <v>136.66666666666666</v>
      </c>
      <c r="K105" s="27"/>
      <c r="L105" s="27"/>
    </row>
    <row r="106" spans="1:12" ht="47.25">
      <c r="A106" s="6"/>
      <c r="B106" s="6"/>
      <c r="C106" s="18">
        <v>2030</v>
      </c>
      <c r="D106" s="6" t="s">
        <v>106</v>
      </c>
      <c r="E106" s="11">
        <v>91100</v>
      </c>
      <c r="F106" s="11">
        <v>67768</v>
      </c>
      <c r="G106" s="26">
        <f t="shared" si="2"/>
        <v>74.38858397365532</v>
      </c>
      <c r="H106" s="11">
        <v>91100</v>
      </c>
      <c r="I106" s="11">
        <v>67400</v>
      </c>
      <c r="J106" s="26">
        <f t="shared" si="5"/>
        <v>73.98463227222832</v>
      </c>
      <c r="K106" s="27"/>
      <c r="L106" s="27"/>
    </row>
    <row r="107" spans="1:12" ht="15.75">
      <c r="A107" s="6"/>
      <c r="B107" s="6" t="s">
        <v>102</v>
      </c>
      <c r="C107" s="18"/>
      <c r="D107" s="6" t="s">
        <v>45</v>
      </c>
      <c r="E107" s="11">
        <f>SUM(E108)</f>
        <v>77450</v>
      </c>
      <c r="F107" s="11">
        <f>SUM(F108)</f>
        <v>60594</v>
      </c>
      <c r="G107" s="26">
        <f>(F107/E107)*100</f>
        <v>78.23628147191737</v>
      </c>
      <c r="H107" s="11">
        <f>SUM(H108)</f>
        <v>77450</v>
      </c>
      <c r="I107" s="11">
        <f>I108</f>
        <v>81500</v>
      </c>
      <c r="J107" s="26">
        <f t="shared" si="5"/>
        <v>105.22918011620402</v>
      </c>
      <c r="K107" s="27"/>
      <c r="L107" s="27"/>
    </row>
    <row r="108" spans="1:12" ht="47.25">
      <c r="A108" s="6"/>
      <c r="B108" s="6"/>
      <c r="C108" s="18">
        <v>2030</v>
      </c>
      <c r="D108" s="6" t="s">
        <v>106</v>
      </c>
      <c r="E108" s="11">
        <v>77450</v>
      </c>
      <c r="F108" s="11">
        <v>60594</v>
      </c>
      <c r="G108" s="26">
        <f>(F108/E108)*100</f>
        <v>78.23628147191737</v>
      </c>
      <c r="H108" s="11">
        <v>77450</v>
      </c>
      <c r="I108" s="11">
        <v>81500</v>
      </c>
      <c r="J108" s="26">
        <f t="shared" si="5"/>
        <v>105.22918011620402</v>
      </c>
      <c r="K108" s="27"/>
      <c r="L108" s="27"/>
    </row>
    <row r="109" spans="1:12" ht="15.75">
      <c r="A109" s="6"/>
      <c r="B109" s="6">
        <v>85295</v>
      </c>
      <c r="C109" s="18"/>
      <c r="D109" s="6" t="s">
        <v>6</v>
      </c>
      <c r="E109" s="11">
        <f>SUM(E110:E111)</f>
        <v>134050</v>
      </c>
      <c r="F109" s="11">
        <f>SUM(F110:F111)</f>
        <v>29500</v>
      </c>
      <c r="G109" s="26">
        <f>(F109/E109)*100</f>
        <v>22.006713912719135</v>
      </c>
      <c r="H109" s="11">
        <f>SUM(H110:H111)</f>
        <v>134050</v>
      </c>
      <c r="I109" s="11">
        <f>SUM(I110:I111)</f>
        <v>263060</v>
      </c>
      <c r="J109" s="26">
        <f t="shared" si="5"/>
        <v>196.2402088772846</v>
      </c>
      <c r="K109" s="27"/>
      <c r="L109" s="27"/>
    </row>
    <row r="110" spans="1:12" ht="63">
      <c r="A110" s="6"/>
      <c r="B110" s="6"/>
      <c r="C110" s="18">
        <v>2023</v>
      </c>
      <c r="D110" s="6" t="s">
        <v>168</v>
      </c>
      <c r="E110" s="11">
        <v>104550</v>
      </c>
      <c r="F110" s="11">
        <v>0</v>
      </c>
      <c r="G110" s="26">
        <v>0</v>
      </c>
      <c r="H110" s="11">
        <v>104550</v>
      </c>
      <c r="I110" s="11">
        <v>243960</v>
      </c>
      <c r="J110" s="26">
        <f t="shared" si="5"/>
        <v>233.3428981348637</v>
      </c>
      <c r="K110" s="27"/>
      <c r="L110" s="27"/>
    </row>
    <row r="111" spans="1:12" ht="47.25">
      <c r="A111" s="6"/>
      <c r="B111" s="6"/>
      <c r="C111" s="18">
        <v>2030</v>
      </c>
      <c r="D111" s="6" t="s">
        <v>122</v>
      </c>
      <c r="E111" s="11">
        <v>29500</v>
      </c>
      <c r="F111" s="11">
        <v>29500</v>
      </c>
      <c r="G111" s="26">
        <f>(F111/E111)*100</f>
        <v>100</v>
      </c>
      <c r="H111" s="11">
        <v>29500</v>
      </c>
      <c r="I111" s="11">
        <v>19100</v>
      </c>
      <c r="J111" s="26">
        <f>(I111/H111)*100</f>
        <v>64.7457627118644</v>
      </c>
      <c r="K111" s="27"/>
      <c r="L111" s="27"/>
    </row>
    <row r="112" spans="1:12" s="38" customFormat="1" ht="31.5">
      <c r="A112" s="7">
        <v>854</v>
      </c>
      <c r="B112" s="7"/>
      <c r="C112" s="17"/>
      <c r="D112" s="7" t="s">
        <v>112</v>
      </c>
      <c r="E112" s="12">
        <f>E113+E115</f>
        <v>93941</v>
      </c>
      <c r="F112" s="12">
        <f>F113+F115</f>
        <v>95731</v>
      </c>
      <c r="G112" s="12">
        <f>G113</f>
        <v>100</v>
      </c>
      <c r="H112" s="12">
        <f>H113+H115</f>
        <v>95731</v>
      </c>
      <c r="I112" s="12">
        <f>I113+I115</f>
        <v>0</v>
      </c>
      <c r="J112" s="25">
        <f>(I112/H112)*100</f>
        <v>0</v>
      </c>
      <c r="K112" s="37"/>
      <c r="L112" s="37"/>
    </row>
    <row r="113" spans="1:12" ht="16.5" customHeight="1">
      <c r="A113" s="6"/>
      <c r="B113" s="6">
        <v>85415</v>
      </c>
      <c r="C113" s="20"/>
      <c r="D113" s="6" t="s">
        <v>125</v>
      </c>
      <c r="E113" s="11">
        <f>SUM(E114)</f>
        <v>93941</v>
      </c>
      <c r="F113" s="11">
        <f>SUM(F114)</f>
        <v>93941</v>
      </c>
      <c r="G113" s="26">
        <f>(F113/E113)*100</f>
        <v>100</v>
      </c>
      <c r="H113" s="11">
        <f>SUM(H114)</f>
        <v>93941</v>
      </c>
      <c r="I113" s="11">
        <f>I114</f>
        <v>0</v>
      </c>
      <c r="J113" s="26">
        <v>0</v>
      </c>
      <c r="K113" s="27"/>
      <c r="L113" s="27"/>
    </row>
    <row r="114" spans="1:12" ht="48.75" customHeight="1">
      <c r="A114" s="6"/>
      <c r="B114" s="6"/>
      <c r="C114" s="20" t="s">
        <v>124</v>
      </c>
      <c r="D114" s="6" t="s">
        <v>122</v>
      </c>
      <c r="E114" s="11">
        <v>93941</v>
      </c>
      <c r="F114" s="11">
        <v>93941</v>
      </c>
      <c r="G114" s="26">
        <f>(F114/E114)*100</f>
        <v>100</v>
      </c>
      <c r="H114" s="11">
        <v>93941</v>
      </c>
      <c r="I114" s="11">
        <v>0</v>
      </c>
      <c r="J114" s="26">
        <v>0</v>
      </c>
      <c r="K114" s="27"/>
      <c r="L114" s="27"/>
    </row>
    <row r="115" spans="1:12" ht="32.25" customHeight="1">
      <c r="A115" s="6"/>
      <c r="B115" s="6">
        <v>85418</v>
      </c>
      <c r="C115" s="20"/>
      <c r="D115" s="6" t="s">
        <v>154</v>
      </c>
      <c r="E115" s="11">
        <f>E116</f>
        <v>0</v>
      </c>
      <c r="F115" s="11">
        <f>F116</f>
        <v>1790</v>
      </c>
      <c r="G115" s="26">
        <v>0</v>
      </c>
      <c r="H115" s="11">
        <f>H116</f>
        <v>1790</v>
      </c>
      <c r="I115" s="11">
        <f>I116</f>
        <v>0</v>
      </c>
      <c r="J115" s="26">
        <v>0</v>
      </c>
      <c r="K115" s="27"/>
      <c r="L115" s="27"/>
    </row>
    <row r="116" spans="1:12" ht="33" customHeight="1">
      <c r="A116" s="6"/>
      <c r="B116" s="6"/>
      <c r="C116" s="20" t="s">
        <v>146</v>
      </c>
      <c r="D116" s="6" t="s">
        <v>169</v>
      </c>
      <c r="E116" s="11">
        <v>0</v>
      </c>
      <c r="F116" s="11">
        <v>1790</v>
      </c>
      <c r="G116" s="26">
        <v>0</v>
      </c>
      <c r="H116" s="11">
        <v>1790</v>
      </c>
      <c r="I116" s="11">
        <v>0</v>
      </c>
      <c r="J116" s="26">
        <v>0</v>
      </c>
      <c r="K116" s="27"/>
      <c r="L116" s="27"/>
    </row>
    <row r="117" spans="1:12" ht="31.5">
      <c r="A117" s="7" t="s">
        <v>103</v>
      </c>
      <c r="B117" s="7"/>
      <c r="C117" s="17"/>
      <c r="D117" s="7" t="s">
        <v>46</v>
      </c>
      <c r="E117" s="12">
        <f>E118+E120</f>
        <v>5000</v>
      </c>
      <c r="F117" s="12">
        <f>F118+F120</f>
        <v>148.9</v>
      </c>
      <c r="G117" s="25">
        <f>(F117/E117)*100</f>
        <v>2.978</v>
      </c>
      <c r="H117" s="12">
        <f>H118+H120</f>
        <v>5149</v>
      </c>
      <c r="I117" s="12">
        <f>I118+I120</f>
        <v>155</v>
      </c>
      <c r="J117" s="25">
        <f>(I117/H117)*100</f>
        <v>3.010293260827345</v>
      </c>
      <c r="K117" s="27"/>
      <c r="L117" s="27"/>
    </row>
    <row r="118" spans="1:12" s="13" customFormat="1" ht="15.75">
      <c r="A118" s="6"/>
      <c r="B118" s="6">
        <v>90001</v>
      </c>
      <c r="C118" s="18"/>
      <c r="D118" s="6" t="s">
        <v>107</v>
      </c>
      <c r="E118" s="11">
        <f>SUM(E119:E119)</f>
        <v>5000</v>
      </c>
      <c r="F118" s="11">
        <f>SUM(F119:F119)</f>
        <v>0</v>
      </c>
      <c r="G118" s="26">
        <f>(F118/E118)*100</f>
        <v>0</v>
      </c>
      <c r="H118" s="11">
        <f>SUM(H119:H119)</f>
        <v>5000</v>
      </c>
      <c r="I118" s="11">
        <f>SUM(I119:I119)</f>
        <v>0</v>
      </c>
      <c r="J118" s="26">
        <f>(I118/H118)*100</f>
        <v>0</v>
      </c>
      <c r="K118" s="27"/>
      <c r="L118" s="27"/>
    </row>
    <row r="119" spans="1:12" s="13" customFormat="1" ht="31.5">
      <c r="A119" s="6"/>
      <c r="B119" s="6"/>
      <c r="C119" s="20" t="s">
        <v>147</v>
      </c>
      <c r="D119" s="6" t="s">
        <v>8</v>
      </c>
      <c r="E119" s="11">
        <v>5000</v>
      </c>
      <c r="F119" s="11">
        <v>0</v>
      </c>
      <c r="G119" s="26">
        <v>0</v>
      </c>
      <c r="H119" s="11">
        <v>5000</v>
      </c>
      <c r="I119" s="11">
        <v>0</v>
      </c>
      <c r="J119" s="26">
        <f>(I119/H119)*100</f>
        <v>0</v>
      </c>
      <c r="K119" s="27"/>
      <c r="L119" s="27"/>
    </row>
    <row r="120" spans="1:12" s="13" customFormat="1" ht="47.25">
      <c r="A120" s="6"/>
      <c r="B120" s="6">
        <v>90020</v>
      </c>
      <c r="C120" s="20"/>
      <c r="D120" s="6" t="s">
        <v>155</v>
      </c>
      <c r="E120" s="11">
        <f>E121</f>
        <v>0</v>
      </c>
      <c r="F120" s="11">
        <f>F121</f>
        <v>148.9</v>
      </c>
      <c r="G120" s="26">
        <v>0</v>
      </c>
      <c r="H120" s="11">
        <f>H121</f>
        <v>149</v>
      </c>
      <c r="I120" s="11">
        <f>I121</f>
        <v>155</v>
      </c>
      <c r="J120" s="26">
        <f aca="true" t="shared" si="6" ref="J120:J128">(I120/H120)*100</f>
        <v>104.02684563758389</v>
      </c>
      <c r="K120" s="27"/>
      <c r="L120" s="27"/>
    </row>
    <row r="121" spans="1:12" s="13" customFormat="1" ht="20.25" customHeight="1">
      <c r="A121" s="6"/>
      <c r="B121" s="6"/>
      <c r="C121" s="20" t="s">
        <v>148</v>
      </c>
      <c r="D121" s="6" t="s">
        <v>170</v>
      </c>
      <c r="E121" s="11">
        <v>0</v>
      </c>
      <c r="F121" s="11">
        <v>148.9</v>
      </c>
      <c r="G121" s="26">
        <v>0</v>
      </c>
      <c r="H121" s="11">
        <v>149</v>
      </c>
      <c r="I121" s="11">
        <v>155</v>
      </c>
      <c r="J121" s="26">
        <f t="shared" si="6"/>
        <v>104.02684563758389</v>
      </c>
      <c r="K121" s="27"/>
      <c r="L121" s="27"/>
    </row>
    <row r="122" spans="1:12" s="13" customFormat="1" ht="31.5">
      <c r="A122" s="42">
        <v>921</v>
      </c>
      <c r="B122" s="6"/>
      <c r="C122" s="20"/>
      <c r="D122" s="42" t="s">
        <v>133</v>
      </c>
      <c r="E122" s="45">
        <f>E123</f>
        <v>8000</v>
      </c>
      <c r="F122" s="45">
        <f>F123</f>
        <v>8000</v>
      </c>
      <c r="G122" s="46">
        <f>(F122/E122)*100</f>
        <v>100</v>
      </c>
      <c r="H122" s="45">
        <f>H123</f>
        <v>8000</v>
      </c>
      <c r="I122" s="45">
        <f>I123</f>
        <v>0</v>
      </c>
      <c r="J122" s="46">
        <f t="shared" si="6"/>
        <v>0</v>
      </c>
      <c r="K122" s="27"/>
      <c r="L122" s="27"/>
    </row>
    <row r="123" spans="1:12" s="13" customFormat="1" ht="15.75">
      <c r="A123" s="6"/>
      <c r="B123" s="6">
        <v>92108</v>
      </c>
      <c r="C123" s="20"/>
      <c r="D123" s="6" t="s">
        <v>156</v>
      </c>
      <c r="E123" s="11">
        <f>E124</f>
        <v>8000</v>
      </c>
      <c r="F123" s="11">
        <f>F124</f>
        <v>8000</v>
      </c>
      <c r="G123" s="26">
        <f aca="true" t="shared" si="7" ref="G123:G128">(F123/E123)*100</f>
        <v>100</v>
      </c>
      <c r="H123" s="11">
        <f>H124</f>
        <v>8000</v>
      </c>
      <c r="I123" s="11">
        <f>I124</f>
        <v>0</v>
      </c>
      <c r="J123" s="26">
        <f t="shared" si="6"/>
        <v>0</v>
      </c>
      <c r="K123" s="27"/>
      <c r="L123" s="27"/>
    </row>
    <row r="124" spans="1:12" s="13" customFormat="1" ht="64.5" customHeight="1">
      <c r="A124" s="6"/>
      <c r="B124" s="6"/>
      <c r="C124" s="20" t="s">
        <v>149</v>
      </c>
      <c r="D124" s="6" t="s">
        <v>171</v>
      </c>
      <c r="E124" s="11">
        <v>8000</v>
      </c>
      <c r="F124" s="11">
        <v>8000</v>
      </c>
      <c r="G124" s="26">
        <f t="shared" si="7"/>
        <v>100</v>
      </c>
      <c r="H124" s="11">
        <v>8000</v>
      </c>
      <c r="I124" s="11"/>
      <c r="J124" s="26">
        <f t="shared" si="6"/>
        <v>0</v>
      </c>
      <c r="K124" s="27"/>
      <c r="L124" s="27"/>
    </row>
    <row r="125" spans="1:12" ht="15.75">
      <c r="A125" s="7">
        <v>926</v>
      </c>
      <c r="B125" s="6"/>
      <c r="C125" s="18"/>
      <c r="D125" s="7" t="s">
        <v>126</v>
      </c>
      <c r="E125" s="12">
        <f>E126</f>
        <v>666000</v>
      </c>
      <c r="F125" s="12">
        <f>F126</f>
        <v>333000</v>
      </c>
      <c r="G125" s="46">
        <f t="shared" si="7"/>
        <v>50</v>
      </c>
      <c r="H125" s="12">
        <f>SUM(H127:H128)</f>
        <v>666000</v>
      </c>
      <c r="I125" s="12">
        <f>I126</f>
        <v>0</v>
      </c>
      <c r="J125" s="46">
        <f t="shared" si="6"/>
        <v>0</v>
      </c>
      <c r="K125" s="27"/>
      <c r="L125" s="27"/>
    </row>
    <row r="126" spans="1:12" ht="15.75">
      <c r="A126" s="6"/>
      <c r="B126" s="6">
        <v>92601</v>
      </c>
      <c r="C126" s="18"/>
      <c r="D126" s="6" t="s">
        <v>157</v>
      </c>
      <c r="E126" s="11">
        <f>SUM(E127:E128)</f>
        <v>666000</v>
      </c>
      <c r="F126" s="11">
        <f>SUM(F127)</f>
        <v>333000</v>
      </c>
      <c r="G126" s="26">
        <f t="shared" si="7"/>
        <v>50</v>
      </c>
      <c r="H126" s="11">
        <f>SUM(H127)</f>
        <v>333000</v>
      </c>
      <c r="I126" s="11">
        <f>I127</f>
        <v>0</v>
      </c>
      <c r="J126" s="26">
        <f t="shared" si="6"/>
        <v>0</v>
      </c>
      <c r="K126" s="27"/>
      <c r="L126" s="27"/>
    </row>
    <row r="127" spans="1:12" ht="63">
      <c r="A127" s="6"/>
      <c r="B127" s="6"/>
      <c r="C127" s="18">
        <v>6300</v>
      </c>
      <c r="D127" s="6" t="s">
        <v>127</v>
      </c>
      <c r="E127" s="11">
        <v>333000</v>
      </c>
      <c r="F127" s="11">
        <v>333000</v>
      </c>
      <c r="G127" s="26">
        <f t="shared" si="7"/>
        <v>100</v>
      </c>
      <c r="H127" s="11">
        <v>333000</v>
      </c>
      <c r="I127" s="11">
        <v>0</v>
      </c>
      <c r="J127" s="26">
        <f t="shared" si="6"/>
        <v>0</v>
      </c>
      <c r="K127" s="27"/>
      <c r="L127" s="27"/>
    </row>
    <row r="128" spans="1:12" ht="63">
      <c r="A128" s="6"/>
      <c r="B128" s="6"/>
      <c r="C128" s="18">
        <v>6330</v>
      </c>
      <c r="D128" s="6" t="s">
        <v>172</v>
      </c>
      <c r="E128" s="11">
        <v>333000</v>
      </c>
      <c r="F128" s="11">
        <v>0</v>
      </c>
      <c r="G128" s="26">
        <f t="shared" si="7"/>
        <v>0</v>
      </c>
      <c r="H128" s="11">
        <v>333000</v>
      </c>
      <c r="I128" s="11">
        <v>0</v>
      </c>
      <c r="J128" s="26">
        <f t="shared" si="6"/>
        <v>0</v>
      </c>
      <c r="K128" s="27"/>
      <c r="L128" s="27"/>
    </row>
    <row r="129" spans="1:12" ht="15.75">
      <c r="A129" s="6"/>
      <c r="B129" s="7"/>
      <c r="C129" s="17"/>
      <c r="D129" s="7" t="s">
        <v>47</v>
      </c>
      <c r="E129" s="12">
        <f>E12+E16+E19+E24+E29+E36+E39+E68+E75+E97+E112+E117+E125+E94+E122</f>
        <v>15086699</v>
      </c>
      <c r="F129" s="12">
        <f>F12+F16+F19+F24+F29+F36+F39+F68+F75+F97+F112+F117+F125+F94+F122</f>
        <v>11852832.709999999</v>
      </c>
      <c r="G129" s="25">
        <f>(F129/E129)*100</f>
        <v>78.56478551073366</v>
      </c>
      <c r="H129" s="12">
        <f>H12+H16+H19+H24+H29+H36+H39+H68+H75+H97+H112+H117+H125+H94+H122</f>
        <v>14128618</v>
      </c>
      <c r="I129" s="12">
        <f>I12+I16+I19+I24+I29+I36+I39+I68+I75+I97+I112+I117+I125+I94+I122</f>
        <v>14419000</v>
      </c>
      <c r="J129" s="25">
        <f>(I129/H129)*100</f>
        <v>102.05527532841498</v>
      </c>
      <c r="K129" s="27"/>
      <c r="L129" s="27"/>
    </row>
    <row r="130" spans="1:12" ht="15.75">
      <c r="A130" s="21"/>
      <c r="B130" s="48"/>
      <c r="C130" s="49"/>
      <c r="D130" s="21" t="s">
        <v>48</v>
      </c>
      <c r="E130" s="11"/>
      <c r="F130" s="11"/>
      <c r="G130" s="26"/>
      <c r="H130" s="30"/>
      <c r="I130" s="30"/>
      <c r="J130" s="25"/>
      <c r="K130" s="27"/>
      <c r="L130" s="27"/>
    </row>
    <row r="131" spans="1:12" ht="63">
      <c r="A131" s="43"/>
      <c r="B131" s="43"/>
      <c r="C131" s="44"/>
      <c r="D131" s="47" t="s">
        <v>49</v>
      </c>
      <c r="E131" s="11" t="e">
        <f>E38+E31+E99+E103+E105+#REF!</f>
        <v>#REF!</v>
      </c>
      <c r="F131" s="11">
        <f>F38+F31+F99+F103+F105</f>
        <v>2123808</v>
      </c>
      <c r="G131" s="26" t="e">
        <f>(F131/E131)*100</f>
        <v>#REF!</v>
      </c>
      <c r="H131" s="11" t="e">
        <f>H31++H38+#REF!+#REF!+#REF!+H99+H103+H105</f>
        <v>#REF!</v>
      </c>
      <c r="I131" s="11" t="e">
        <f>I31+I38+#REF!+I99+I103+I105</f>
        <v>#REF!</v>
      </c>
      <c r="J131" s="26" t="e">
        <f>(I131/H131)*100</f>
        <v>#REF!</v>
      </c>
      <c r="K131" s="27"/>
      <c r="L131" s="27"/>
    </row>
    <row r="132" spans="1:12" ht="15.75">
      <c r="A132" s="5"/>
      <c r="B132" s="5"/>
      <c r="C132" s="19"/>
      <c r="D132" s="5"/>
      <c r="E132" s="5"/>
      <c r="F132" s="5"/>
      <c r="G132" s="5"/>
      <c r="H132" s="27"/>
      <c r="I132" s="27"/>
      <c r="J132" s="27"/>
      <c r="K132" s="27"/>
      <c r="L132" s="27"/>
    </row>
    <row r="133" spans="1:12" ht="15.75">
      <c r="A133" s="5"/>
      <c r="B133" s="5"/>
      <c r="C133" s="19"/>
      <c r="D133" s="5"/>
      <c r="E133" s="5"/>
      <c r="F133" s="5"/>
      <c r="G133" s="5"/>
      <c r="H133" s="27"/>
      <c r="I133" s="27"/>
      <c r="J133" s="27"/>
      <c r="K133" s="27"/>
      <c r="L133" s="27"/>
    </row>
    <row r="134" spans="1:12" ht="15.75">
      <c r="A134" s="5"/>
      <c r="B134" s="5"/>
      <c r="C134" s="19"/>
      <c r="D134" s="5"/>
      <c r="E134" s="5"/>
      <c r="F134" s="5"/>
      <c r="G134" s="5"/>
      <c r="H134" s="27"/>
      <c r="I134" s="27"/>
      <c r="J134" s="27"/>
      <c r="K134" s="27"/>
      <c r="L134" s="27"/>
    </row>
    <row r="135" spans="1:12" ht="15.75">
      <c r="A135" s="5"/>
      <c r="B135" s="5"/>
      <c r="C135" s="19"/>
      <c r="D135" s="5"/>
      <c r="E135" s="5"/>
      <c r="F135" s="5"/>
      <c r="G135" s="5"/>
      <c r="H135" s="27"/>
      <c r="I135" s="27"/>
      <c r="J135" s="27"/>
      <c r="K135" s="27"/>
      <c r="L135" s="27"/>
    </row>
    <row r="136" spans="1:12" ht="15.75">
      <c r="A136" s="5"/>
      <c r="B136" s="5"/>
      <c r="C136" s="19"/>
      <c r="D136" s="5"/>
      <c r="E136" s="5"/>
      <c r="F136" s="5"/>
      <c r="G136" s="5"/>
      <c r="H136" s="27"/>
      <c r="I136" s="27"/>
      <c r="J136" s="27"/>
      <c r="K136" s="27"/>
      <c r="L136" s="27"/>
    </row>
    <row r="137" spans="1:12" ht="15.75">
      <c r="A137" s="5"/>
      <c r="B137" s="5"/>
      <c r="C137" s="19"/>
      <c r="D137" s="5" t="s">
        <v>128</v>
      </c>
      <c r="E137" s="5"/>
      <c r="F137" s="5"/>
      <c r="G137" s="5"/>
      <c r="H137" s="27"/>
      <c r="I137" s="27"/>
      <c r="J137" s="27"/>
      <c r="K137" s="27"/>
      <c r="L137" s="27"/>
    </row>
    <row r="138" spans="1:12" ht="15.75">
      <c r="A138" s="5"/>
      <c r="B138" s="5"/>
      <c r="C138" s="19"/>
      <c r="D138" s="5"/>
      <c r="E138" s="5"/>
      <c r="F138" s="5"/>
      <c r="G138" s="5"/>
      <c r="H138" s="27"/>
      <c r="I138" s="27"/>
      <c r="J138" s="27"/>
      <c r="K138" s="27"/>
      <c r="L138" s="27"/>
    </row>
    <row r="139" spans="1:12" ht="15.75">
      <c r="A139" s="5"/>
      <c r="B139" s="5"/>
      <c r="C139" s="19"/>
      <c r="D139" s="5"/>
      <c r="E139" s="5"/>
      <c r="F139" s="5"/>
      <c r="G139" s="5"/>
      <c r="H139" s="27"/>
      <c r="I139" s="27"/>
      <c r="J139" s="27"/>
      <c r="K139" s="27"/>
      <c r="L139" s="27"/>
    </row>
    <row r="140" spans="1:12" ht="15.75">
      <c r="A140" s="5"/>
      <c r="B140" s="5"/>
      <c r="C140" s="19"/>
      <c r="D140" s="5"/>
      <c r="E140" s="5"/>
      <c r="F140" s="5"/>
      <c r="G140" s="5"/>
      <c r="H140" s="27"/>
      <c r="I140" s="27"/>
      <c r="J140" s="27"/>
      <c r="K140" s="27"/>
      <c r="L140" s="27"/>
    </row>
    <row r="141" spans="1:12" ht="15.75">
      <c r="A141" s="5"/>
      <c r="B141" s="5"/>
      <c r="C141" s="19"/>
      <c r="D141" s="5"/>
      <c r="E141" s="5"/>
      <c r="F141" s="5"/>
      <c r="G141" s="5"/>
      <c r="H141" s="27"/>
      <c r="I141" s="27"/>
      <c r="J141" s="27"/>
      <c r="K141" s="27"/>
      <c r="L141" s="27"/>
    </row>
    <row r="142" spans="1:12" ht="15.75">
      <c r="A142" s="5"/>
      <c r="B142" s="5"/>
      <c r="C142" s="19"/>
      <c r="D142" s="5"/>
      <c r="E142" s="5"/>
      <c r="F142" s="5"/>
      <c r="G142" s="5"/>
      <c r="H142" s="27"/>
      <c r="I142" s="27"/>
      <c r="J142" s="27"/>
      <c r="K142" s="27"/>
      <c r="L142" s="27"/>
    </row>
    <row r="143" spans="1:12" ht="15.75">
      <c r="A143" s="5"/>
      <c r="B143" s="5"/>
      <c r="C143" s="19"/>
      <c r="D143" s="5"/>
      <c r="E143" s="5"/>
      <c r="F143" s="5"/>
      <c r="G143" s="5"/>
      <c r="H143" s="27"/>
      <c r="I143" s="27"/>
      <c r="J143" s="27"/>
      <c r="K143" s="27"/>
      <c r="L143" s="27"/>
    </row>
    <row r="144" spans="1:12" ht="15.75">
      <c r="A144" s="5"/>
      <c r="B144" s="5"/>
      <c r="C144" s="19"/>
      <c r="D144" s="5"/>
      <c r="E144" s="5"/>
      <c r="F144" s="5"/>
      <c r="G144" s="5"/>
      <c r="H144" s="27"/>
      <c r="I144" s="27"/>
      <c r="J144" s="27"/>
      <c r="K144" s="27"/>
      <c r="L144" s="27"/>
    </row>
    <row r="145" spans="1:12" ht="15.75">
      <c r="A145" s="5"/>
      <c r="B145" s="5"/>
      <c r="C145" s="19"/>
      <c r="D145" s="5"/>
      <c r="E145" s="5"/>
      <c r="F145" s="5"/>
      <c r="G145" s="5"/>
      <c r="H145" s="27"/>
      <c r="I145" s="27"/>
      <c r="J145" s="27"/>
      <c r="K145" s="27"/>
      <c r="L145" s="27"/>
    </row>
    <row r="146" spans="1:12" ht="15.75">
      <c r="A146" s="5"/>
      <c r="B146" s="5"/>
      <c r="C146" s="19"/>
      <c r="D146" s="5"/>
      <c r="E146" s="5"/>
      <c r="F146" s="5"/>
      <c r="G146" s="5"/>
      <c r="H146" s="27"/>
      <c r="I146" s="27"/>
      <c r="J146" s="27"/>
      <c r="K146" s="27"/>
      <c r="L146" s="27"/>
    </row>
    <row r="147" spans="1:12" ht="15.75">
      <c r="A147" s="5"/>
      <c r="B147" s="5"/>
      <c r="C147" s="19"/>
      <c r="D147" s="5"/>
      <c r="E147" s="5"/>
      <c r="F147" s="5"/>
      <c r="G147" s="5"/>
      <c r="H147" s="27"/>
      <c r="I147" s="27"/>
      <c r="J147" s="27"/>
      <c r="K147" s="27"/>
      <c r="L147" s="27"/>
    </row>
    <row r="148" spans="1:12" ht="15.75">
      <c r="A148" s="5"/>
      <c r="B148" s="5"/>
      <c r="C148" s="19"/>
      <c r="D148" s="5"/>
      <c r="E148" s="5"/>
      <c r="F148" s="5"/>
      <c r="G148" s="5"/>
      <c r="H148" s="27"/>
      <c r="I148" s="27"/>
      <c r="J148" s="27"/>
      <c r="K148" s="27"/>
      <c r="L148" s="27"/>
    </row>
    <row r="149" spans="1:12" ht="15.75">
      <c r="A149" s="5"/>
      <c r="B149" s="5"/>
      <c r="C149" s="19"/>
      <c r="D149" s="5"/>
      <c r="E149" s="5"/>
      <c r="F149" s="5"/>
      <c r="G149" s="5"/>
      <c r="H149" s="27"/>
      <c r="I149" s="27"/>
      <c r="J149" s="27"/>
      <c r="K149" s="27"/>
      <c r="L149" s="27"/>
    </row>
    <row r="150" spans="1:12" ht="15.75">
      <c r="A150" s="5"/>
      <c r="B150" s="5"/>
      <c r="C150" s="19"/>
      <c r="D150" s="5"/>
      <c r="E150" s="5"/>
      <c r="F150" s="5"/>
      <c r="G150" s="5"/>
      <c r="H150" s="27"/>
      <c r="I150" s="27"/>
      <c r="J150" s="27"/>
      <c r="K150" s="27"/>
      <c r="L150" s="27"/>
    </row>
    <row r="151" spans="1:12" ht="15.75">
      <c r="A151" s="5"/>
      <c r="B151" s="5"/>
      <c r="C151" s="19"/>
      <c r="D151" s="5"/>
      <c r="E151" s="5"/>
      <c r="F151" s="5"/>
      <c r="G151" s="5"/>
      <c r="H151" s="27"/>
      <c r="I151" s="27"/>
      <c r="J151" s="27"/>
      <c r="K151" s="27"/>
      <c r="L151" s="27"/>
    </row>
    <row r="152" spans="1:12" ht="15.75">
      <c r="A152" s="5"/>
      <c r="B152" s="5"/>
      <c r="C152" s="19"/>
      <c r="D152" s="5"/>
      <c r="E152" s="5"/>
      <c r="F152" s="5"/>
      <c r="G152" s="5"/>
      <c r="H152" s="27"/>
      <c r="I152" s="27"/>
      <c r="J152" s="27"/>
      <c r="K152" s="27"/>
      <c r="L152" s="27"/>
    </row>
    <row r="153" spans="1:12" ht="15.75">
      <c r="A153" s="5"/>
      <c r="B153" s="5"/>
      <c r="C153" s="19"/>
      <c r="D153" s="5"/>
      <c r="E153" s="5"/>
      <c r="F153" s="5"/>
      <c r="G153" s="5"/>
      <c r="H153" s="27"/>
      <c r="I153" s="27"/>
      <c r="J153" s="27"/>
      <c r="K153" s="27"/>
      <c r="L153" s="27"/>
    </row>
    <row r="154" spans="1:12" ht="15.75">
      <c r="A154" s="5"/>
      <c r="B154" s="5"/>
      <c r="C154" s="19"/>
      <c r="D154" s="5"/>
      <c r="E154" s="5"/>
      <c r="F154" s="5"/>
      <c r="G154" s="5"/>
      <c r="H154" s="27"/>
      <c r="I154" s="27"/>
      <c r="J154" s="27"/>
      <c r="K154" s="27"/>
      <c r="L154" s="27"/>
    </row>
    <row r="155" spans="1:12" ht="15.75">
      <c r="A155" s="5"/>
      <c r="B155" s="5"/>
      <c r="C155" s="19"/>
      <c r="D155" s="5"/>
      <c r="E155" s="5"/>
      <c r="F155" s="5"/>
      <c r="G155" s="5"/>
      <c r="H155" s="27"/>
      <c r="I155" s="27"/>
      <c r="J155" s="27"/>
      <c r="K155" s="27"/>
      <c r="L155" s="27"/>
    </row>
    <row r="156" spans="1:12" ht="15.75">
      <c r="A156" s="5"/>
      <c r="B156" s="5"/>
      <c r="C156" s="19"/>
      <c r="D156" s="5"/>
      <c r="E156" s="5"/>
      <c r="F156" s="5"/>
      <c r="G156" s="5"/>
      <c r="H156" s="27"/>
      <c r="I156" s="27"/>
      <c r="J156" s="27"/>
      <c r="K156" s="27"/>
      <c r="L156" s="27"/>
    </row>
    <row r="157" spans="1:12" ht="15.75">
      <c r="A157" s="5"/>
      <c r="B157" s="5"/>
      <c r="C157" s="19"/>
      <c r="D157" s="5"/>
      <c r="E157" s="5"/>
      <c r="F157" s="5"/>
      <c r="G157" s="5"/>
      <c r="H157" s="27"/>
      <c r="I157" s="27"/>
      <c r="J157" s="27"/>
      <c r="K157" s="27"/>
      <c r="L157" s="27"/>
    </row>
    <row r="158" spans="1:12" ht="15.75">
      <c r="A158" s="5"/>
      <c r="B158" s="5"/>
      <c r="C158" s="19"/>
      <c r="D158" s="5"/>
      <c r="E158" s="5"/>
      <c r="F158" s="5"/>
      <c r="G158" s="5"/>
      <c r="H158" s="27"/>
      <c r="I158" s="27"/>
      <c r="J158" s="27"/>
      <c r="K158" s="27"/>
      <c r="L158" s="27"/>
    </row>
    <row r="159" spans="1:12" ht="15.75">
      <c r="A159" s="5"/>
      <c r="B159" s="5"/>
      <c r="C159" s="19"/>
      <c r="D159" s="5"/>
      <c r="E159" s="5"/>
      <c r="F159" s="5"/>
      <c r="G159" s="5"/>
      <c r="H159" s="27"/>
      <c r="I159" s="27"/>
      <c r="J159" s="27"/>
      <c r="K159" s="27"/>
      <c r="L159" s="27"/>
    </row>
    <row r="160" spans="1:12" ht="15.75">
      <c r="A160" s="5"/>
      <c r="B160" s="5"/>
      <c r="C160" s="19"/>
      <c r="D160" s="5"/>
      <c r="E160" s="5"/>
      <c r="F160" s="5"/>
      <c r="G160" s="5"/>
      <c r="H160" s="27"/>
      <c r="I160" s="27"/>
      <c r="J160" s="27"/>
      <c r="K160" s="27"/>
      <c r="L160" s="27"/>
    </row>
    <row r="161" spans="1:12" ht="15.75">
      <c r="A161" s="5"/>
      <c r="B161" s="5"/>
      <c r="C161" s="19"/>
      <c r="D161" s="5"/>
      <c r="E161" s="5"/>
      <c r="F161" s="5"/>
      <c r="G161" s="5"/>
      <c r="H161" s="27"/>
      <c r="I161" s="27"/>
      <c r="J161" s="27"/>
      <c r="K161" s="27"/>
      <c r="L161" s="27"/>
    </row>
    <row r="162" spans="1:12" ht="15.75">
      <c r="A162" s="5"/>
      <c r="B162" s="5"/>
      <c r="C162" s="19"/>
      <c r="D162" s="5"/>
      <c r="E162" s="5"/>
      <c r="F162" s="5"/>
      <c r="G162" s="5"/>
      <c r="H162" s="27"/>
      <c r="I162" s="27"/>
      <c r="J162" s="27"/>
      <c r="K162" s="27"/>
      <c r="L162" s="27"/>
    </row>
    <row r="163" spans="1:12" ht="15.75">
      <c r="A163" s="5"/>
      <c r="B163" s="5"/>
      <c r="C163" s="19"/>
      <c r="D163" s="5"/>
      <c r="E163" s="5"/>
      <c r="F163" s="5"/>
      <c r="G163" s="5"/>
      <c r="H163" s="27"/>
      <c r="I163" s="27"/>
      <c r="J163" s="27"/>
      <c r="K163" s="27"/>
      <c r="L163" s="27"/>
    </row>
    <row r="164" spans="1:12" ht="15.75">
      <c r="A164" s="5"/>
      <c r="B164" s="5"/>
      <c r="C164" s="19"/>
      <c r="D164" s="5"/>
      <c r="E164" s="5"/>
      <c r="F164" s="5"/>
      <c r="G164" s="5"/>
      <c r="H164" s="27"/>
      <c r="I164" s="27"/>
      <c r="J164" s="27"/>
      <c r="K164" s="27"/>
      <c r="L164" s="27"/>
    </row>
    <row r="165" spans="1:12" ht="15.75">
      <c r="A165" s="5"/>
      <c r="B165" s="5"/>
      <c r="C165" s="19"/>
      <c r="D165" s="5"/>
      <c r="E165" s="5"/>
      <c r="F165" s="5"/>
      <c r="G165" s="5"/>
      <c r="H165" s="27"/>
      <c r="I165" s="27"/>
      <c r="J165" s="27"/>
      <c r="K165" s="27"/>
      <c r="L165" s="27"/>
    </row>
    <row r="166" spans="1:12" ht="15.75">
      <c r="A166" s="5"/>
      <c r="B166" s="5"/>
      <c r="C166" s="19"/>
      <c r="D166" s="5"/>
      <c r="E166" s="5"/>
      <c r="F166" s="5"/>
      <c r="G166" s="5"/>
      <c r="H166" s="27"/>
      <c r="I166" s="27"/>
      <c r="J166" s="27"/>
      <c r="K166" s="27"/>
      <c r="L166" s="27"/>
    </row>
    <row r="167" spans="1:12" ht="15.75">
      <c r="A167" s="5"/>
      <c r="B167" s="5"/>
      <c r="C167" s="19"/>
      <c r="D167" s="5"/>
      <c r="E167" s="5"/>
      <c r="F167" s="5"/>
      <c r="G167" s="5"/>
      <c r="H167" s="27"/>
      <c r="I167" s="27"/>
      <c r="J167" s="27"/>
      <c r="K167" s="27"/>
      <c r="L167" s="27"/>
    </row>
    <row r="168" spans="1:12" ht="15.75">
      <c r="A168" s="5"/>
      <c r="B168" s="5"/>
      <c r="C168" s="19"/>
      <c r="D168" s="5"/>
      <c r="E168" s="5"/>
      <c r="F168" s="5"/>
      <c r="G168" s="5"/>
      <c r="H168" s="27"/>
      <c r="I168" s="27"/>
      <c r="J168" s="27"/>
      <c r="K168" s="27"/>
      <c r="L168" s="27"/>
    </row>
    <row r="169" spans="1:12" ht="15.75">
      <c r="A169" s="5"/>
      <c r="B169" s="5"/>
      <c r="C169" s="19"/>
      <c r="D169" s="5"/>
      <c r="E169" s="5"/>
      <c r="F169" s="5"/>
      <c r="G169" s="5"/>
      <c r="H169" s="27"/>
      <c r="I169" s="27"/>
      <c r="J169" s="27"/>
      <c r="K169" s="27"/>
      <c r="L169" s="27"/>
    </row>
    <row r="170" spans="1:12" ht="15.75">
      <c r="A170" s="5"/>
      <c r="B170" s="5"/>
      <c r="C170" s="19"/>
      <c r="D170" s="5"/>
      <c r="E170" s="5"/>
      <c r="F170" s="5"/>
      <c r="G170" s="5"/>
      <c r="H170" s="27"/>
      <c r="I170" s="27"/>
      <c r="J170" s="27"/>
      <c r="K170" s="27"/>
      <c r="L170" s="27"/>
    </row>
    <row r="171" spans="1:12" ht="15.75">
      <c r="A171" s="5"/>
      <c r="B171" s="5"/>
      <c r="C171" s="19"/>
      <c r="D171" s="5"/>
      <c r="E171" s="5"/>
      <c r="F171" s="5"/>
      <c r="G171" s="5"/>
      <c r="H171" s="27"/>
      <c r="I171" s="27"/>
      <c r="J171" s="27"/>
      <c r="K171" s="27"/>
      <c r="L171" s="27"/>
    </row>
    <row r="172" spans="1:12" ht="15.75">
      <c r="A172" s="5"/>
      <c r="B172" s="5"/>
      <c r="C172" s="19"/>
      <c r="D172" s="5"/>
      <c r="E172" s="5"/>
      <c r="F172" s="5"/>
      <c r="G172" s="5"/>
      <c r="H172" s="27"/>
      <c r="I172" s="27"/>
      <c r="J172" s="27"/>
      <c r="K172" s="27"/>
      <c r="L172" s="27"/>
    </row>
    <row r="173" spans="1:12" ht="15.75">
      <c r="A173" s="5"/>
      <c r="B173" s="5"/>
      <c r="C173" s="19"/>
      <c r="D173" s="5"/>
      <c r="E173" s="5"/>
      <c r="F173" s="5"/>
      <c r="G173" s="5"/>
      <c r="H173" s="27"/>
      <c r="I173" s="27"/>
      <c r="J173" s="27"/>
      <c r="K173" s="27"/>
      <c r="L173" s="27"/>
    </row>
    <row r="174" spans="1:12" ht="15.75">
      <c r="A174" s="5"/>
      <c r="B174" s="5"/>
      <c r="C174" s="19"/>
      <c r="D174" s="5"/>
      <c r="E174" s="5"/>
      <c r="F174" s="5"/>
      <c r="G174" s="5"/>
      <c r="H174" s="27"/>
      <c r="I174" s="27"/>
      <c r="J174" s="27"/>
      <c r="K174" s="27"/>
      <c r="L174" s="27"/>
    </row>
    <row r="175" spans="1:12" ht="15.75">
      <c r="A175" s="5"/>
      <c r="B175" s="5"/>
      <c r="C175" s="19"/>
      <c r="D175" s="5"/>
      <c r="E175" s="5"/>
      <c r="F175" s="5"/>
      <c r="G175" s="5"/>
      <c r="H175" s="27"/>
      <c r="I175" s="27"/>
      <c r="J175" s="27"/>
      <c r="K175" s="27"/>
      <c r="L175" s="27"/>
    </row>
    <row r="176" spans="1:12" ht="15.75">
      <c r="A176" s="5"/>
      <c r="B176" s="5"/>
      <c r="C176" s="19"/>
      <c r="D176" s="5"/>
      <c r="E176" s="5"/>
      <c r="F176" s="5"/>
      <c r="G176" s="5"/>
      <c r="H176" s="27"/>
      <c r="I176" s="27"/>
      <c r="J176" s="27"/>
      <c r="K176" s="27"/>
      <c r="L176" s="27"/>
    </row>
    <row r="177" spans="1:12" ht="15.75">
      <c r="A177" s="5"/>
      <c r="B177" s="5"/>
      <c r="C177" s="19"/>
      <c r="D177" s="5"/>
      <c r="E177" s="5"/>
      <c r="F177" s="5"/>
      <c r="G177" s="5"/>
      <c r="H177" s="27"/>
      <c r="I177" s="27"/>
      <c r="J177" s="27"/>
      <c r="K177" s="27"/>
      <c r="L177" s="27"/>
    </row>
    <row r="178" spans="1:7" ht="15">
      <c r="A178" s="5"/>
      <c r="B178" s="5"/>
      <c r="C178" s="19"/>
      <c r="D178" s="5"/>
      <c r="E178" s="5"/>
      <c r="F178" s="5"/>
      <c r="G178" s="5"/>
    </row>
    <row r="179" spans="1:7" ht="15">
      <c r="A179" s="5"/>
      <c r="B179" s="5"/>
      <c r="C179" s="19"/>
      <c r="D179" s="5"/>
      <c r="E179" s="5"/>
      <c r="F179" s="5"/>
      <c r="G179" s="5"/>
    </row>
    <row r="180" spans="1:7" ht="15">
      <c r="A180" s="5"/>
      <c r="B180" s="5"/>
      <c r="C180" s="19"/>
      <c r="D180" s="5"/>
      <c r="E180" s="5"/>
      <c r="F180" s="5"/>
      <c r="G180" s="5"/>
    </row>
    <row r="181" spans="1:7" ht="15">
      <c r="A181" s="5"/>
      <c r="B181" s="5"/>
      <c r="C181" s="19"/>
      <c r="D181" s="5"/>
      <c r="E181" s="5"/>
      <c r="F181" s="5"/>
      <c r="G181" s="5"/>
    </row>
    <row r="182" spans="1:7" ht="15">
      <c r="A182" s="5"/>
      <c r="B182" s="5"/>
      <c r="C182" s="19"/>
      <c r="D182" s="5"/>
      <c r="E182" s="5"/>
      <c r="F182" s="5"/>
      <c r="G182" s="5"/>
    </row>
    <row r="183" spans="1:7" ht="15">
      <c r="A183" s="5"/>
      <c r="B183" s="5"/>
      <c r="C183" s="19"/>
      <c r="D183" s="5"/>
      <c r="E183" s="5"/>
      <c r="F183" s="5"/>
      <c r="G183" s="5"/>
    </row>
    <row r="184" spans="1:7" ht="15">
      <c r="A184" s="5"/>
      <c r="B184" s="5"/>
      <c r="C184" s="19"/>
      <c r="D184" s="5"/>
      <c r="E184" s="5"/>
      <c r="F184" s="5"/>
      <c r="G184" s="5"/>
    </row>
    <row r="185" spans="1:7" ht="15">
      <c r="A185" s="5"/>
      <c r="B185" s="5"/>
      <c r="C185" s="19"/>
      <c r="D185" s="5"/>
      <c r="E185" s="5"/>
      <c r="F185" s="5"/>
      <c r="G185" s="5"/>
    </row>
    <row r="186" spans="1:7" ht="15">
      <c r="A186" s="5"/>
      <c r="B186" s="5"/>
      <c r="C186" s="19"/>
      <c r="D186" s="5"/>
      <c r="E186" s="5"/>
      <c r="F186" s="5"/>
      <c r="G186" s="5"/>
    </row>
    <row r="187" spans="1:7" ht="15">
      <c r="A187" s="5"/>
      <c r="B187" s="5"/>
      <c r="C187" s="19"/>
      <c r="D187" s="5"/>
      <c r="E187" s="5"/>
      <c r="F187" s="5"/>
      <c r="G187" s="5"/>
    </row>
    <row r="188" spans="1:7" ht="15">
      <c r="A188" s="5"/>
      <c r="B188" s="5"/>
      <c r="C188" s="19"/>
      <c r="D188" s="5"/>
      <c r="E188" s="5"/>
      <c r="F188" s="5"/>
      <c r="G188" s="5"/>
    </row>
    <row r="189" spans="1:7" ht="15">
      <c r="A189" s="5"/>
      <c r="B189" s="5"/>
      <c r="C189" s="19"/>
      <c r="D189" s="5"/>
      <c r="E189" s="5"/>
      <c r="F189" s="5"/>
      <c r="G189" s="5"/>
    </row>
    <row r="190" spans="1:7" ht="15">
      <c r="A190" s="5"/>
      <c r="B190" s="5"/>
      <c r="C190" s="19"/>
      <c r="D190" s="5"/>
      <c r="E190" s="5"/>
      <c r="F190" s="5"/>
      <c r="G190" s="5"/>
    </row>
    <row r="191" spans="1:7" ht="15">
      <c r="A191" s="5"/>
      <c r="B191" s="5"/>
      <c r="C191" s="19"/>
      <c r="D191" s="5"/>
      <c r="E191" s="5"/>
      <c r="F191" s="5"/>
      <c r="G191" s="5"/>
    </row>
    <row r="192" spans="1:7" ht="15">
      <c r="A192" s="5"/>
      <c r="B192" s="5"/>
      <c r="C192" s="19"/>
      <c r="D192" s="5"/>
      <c r="E192" s="5"/>
      <c r="F192" s="5"/>
      <c r="G192" s="5"/>
    </row>
    <row r="193" spans="1:7" ht="15">
      <c r="A193" s="5"/>
      <c r="B193" s="5"/>
      <c r="C193" s="19"/>
      <c r="D193" s="5"/>
      <c r="E193" s="5"/>
      <c r="F193" s="5"/>
      <c r="G193" s="5"/>
    </row>
    <row r="194" spans="1:7" ht="15">
      <c r="A194" s="5"/>
      <c r="B194" s="5"/>
      <c r="C194" s="19"/>
      <c r="D194" s="5"/>
      <c r="E194" s="5"/>
      <c r="F194" s="5"/>
      <c r="G194" s="5"/>
    </row>
    <row r="195" spans="1:7" ht="15">
      <c r="A195" s="5"/>
      <c r="B195" s="5"/>
      <c r="C195" s="19"/>
      <c r="D195" s="5"/>
      <c r="E195" s="5"/>
      <c r="F195" s="5"/>
      <c r="G195" s="5"/>
    </row>
    <row r="196" spans="1:7" ht="15">
      <c r="A196" s="5"/>
      <c r="B196" s="5"/>
      <c r="C196" s="19"/>
      <c r="D196" s="5"/>
      <c r="E196" s="5"/>
      <c r="F196" s="5"/>
      <c r="G196" s="5"/>
    </row>
    <row r="197" spans="1:7" ht="15">
      <c r="A197" s="5"/>
      <c r="B197" s="5"/>
      <c r="C197" s="19"/>
      <c r="D197" s="5"/>
      <c r="E197" s="5"/>
      <c r="F197" s="5"/>
      <c r="G197" s="5"/>
    </row>
    <row r="198" spans="1:7" ht="15">
      <c r="A198" s="5"/>
      <c r="B198" s="5"/>
      <c r="C198" s="19"/>
      <c r="D198" s="5"/>
      <c r="E198" s="5"/>
      <c r="F198" s="5"/>
      <c r="G198" s="5"/>
    </row>
    <row r="199" spans="1:7" ht="15">
      <c r="A199" s="5"/>
      <c r="B199" s="5"/>
      <c r="C199" s="19"/>
      <c r="D199" s="5"/>
      <c r="E199" s="5"/>
      <c r="F199" s="5"/>
      <c r="G199" s="5"/>
    </row>
    <row r="200" spans="1:7" ht="15">
      <c r="A200" s="5"/>
      <c r="B200" s="5"/>
      <c r="C200" s="19"/>
      <c r="D200" s="5"/>
      <c r="E200" s="5"/>
      <c r="F200" s="5"/>
      <c r="G200" s="5"/>
    </row>
    <row r="201" spans="1:7" ht="15">
      <c r="A201" s="5"/>
      <c r="B201" s="5"/>
      <c r="C201" s="19"/>
      <c r="D201" s="5"/>
      <c r="E201" s="5"/>
      <c r="F201" s="5"/>
      <c r="G201" s="5"/>
    </row>
    <row r="202" spans="1:7" ht="15">
      <c r="A202" s="5"/>
      <c r="B202" s="5"/>
      <c r="C202" s="19"/>
      <c r="D202" s="5"/>
      <c r="E202" s="5"/>
      <c r="F202" s="5"/>
      <c r="G202" s="5"/>
    </row>
    <row r="203" spans="1:7" ht="15">
      <c r="A203" s="5"/>
      <c r="B203" s="5"/>
      <c r="C203" s="19"/>
      <c r="D203" s="5"/>
      <c r="E203" s="5"/>
      <c r="F203" s="5"/>
      <c r="G203" s="5"/>
    </row>
    <row r="204" spans="1:7" ht="15">
      <c r="A204" s="5"/>
      <c r="B204" s="5"/>
      <c r="C204" s="19"/>
      <c r="D204" s="5"/>
      <c r="E204" s="5"/>
      <c r="F204" s="5"/>
      <c r="G204" s="5"/>
    </row>
    <row r="205" spans="1:7" ht="15">
      <c r="A205" s="5"/>
      <c r="B205" s="5"/>
      <c r="C205" s="19"/>
      <c r="D205" s="5"/>
      <c r="E205" s="5"/>
      <c r="F205" s="5"/>
      <c r="G205" s="5"/>
    </row>
    <row r="206" spans="1:7" ht="15">
      <c r="A206" s="5"/>
      <c r="B206" s="5"/>
      <c r="C206" s="19"/>
      <c r="D206" s="5"/>
      <c r="E206" s="5"/>
      <c r="F206" s="5"/>
      <c r="G206" s="5"/>
    </row>
    <row r="207" spans="1:7" ht="15">
      <c r="A207" s="5"/>
      <c r="B207" s="5"/>
      <c r="C207" s="19"/>
      <c r="D207" s="5"/>
      <c r="E207" s="5"/>
      <c r="F207" s="5"/>
      <c r="G207" s="5"/>
    </row>
    <row r="208" spans="1:7" ht="15">
      <c r="A208" s="5"/>
      <c r="B208" s="5"/>
      <c r="C208" s="19"/>
      <c r="D208" s="5"/>
      <c r="E208" s="5"/>
      <c r="F208" s="5"/>
      <c r="G208" s="5"/>
    </row>
    <row r="209" spans="1:7" ht="15">
      <c r="A209" s="5"/>
      <c r="B209" s="5"/>
      <c r="C209" s="19"/>
      <c r="D209" s="5"/>
      <c r="E209" s="5"/>
      <c r="F209" s="5"/>
      <c r="G209" s="5"/>
    </row>
    <row r="210" spans="1:7" ht="15">
      <c r="A210" s="5"/>
      <c r="B210" s="5"/>
      <c r="C210" s="19"/>
      <c r="D210" s="5"/>
      <c r="E210" s="5"/>
      <c r="F210" s="5"/>
      <c r="G210" s="5"/>
    </row>
    <row r="211" spans="1:7" ht="15">
      <c r="A211" s="5"/>
      <c r="B211" s="5"/>
      <c r="C211" s="19"/>
      <c r="D211" s="5"/>
      <c r="E211" s="5"/>
      <c r="F211" s="5"/>
      <c r="G211" s="5"/>
    </row>
    <row r="212" spans="1:7" ht="15">
      <c r="A212" s="5"/>
      <c r="B212" s="5"/>
      <c r="C212" s="19"/>
      <c r="D212" s="5"/>
      <c r="E212" s="5"/>
      <c r="F212" s="5"/>
      <c r="G212" s="5"/>
    </row>
    <row r="213" spans="1:7" ht="15">
      <c r="A213" s="5"/>
      <c r="B213" s="5"/>
      <c r="C213" s="19"/>
      <c r="D213" s="5"/>
      <c r="E213" s="5"/>
      <c r="F213" s="5"/>
      <c r="G213" s="5"/>
    </row>
    <row r="214" spans="1:7" ht="15">
      <c r="A214" s="5"/>
      <c r="B214" s="5"/>
      <c r="C214" s="19"/>
      <c r="D214" s="5"/>
      <c r="E214" s="5"/>
      <c r="F214" s="5"/>
      <c r="G214" s="5"/>
    </row>
    <row r="215" spans="1:7" ht="15">
      <c r="A215" s="5"/>
      <c r="B215" s="5"/>
      <c r="C215" s="19"/>
      <c r="D215" s="5"/>
      <c r="E215" s="5"/>
      <c r="F215" s="5"/>
      <c r="G215" s="5"/>
    </row>
    <row r="216" spans="1:7" ht="15">
      <c r="A216" s="5"/>
      <c r="B216" s="5"/>
      <c r="C216" s="19"/>
      <c r="D216" s="5"/>
      <c r="E216" s="5"/>
      <c r="F216" s="5"/>
      <c r="G216" s="5"/>
    </row>
    <row r="217" ht="12.75">
      <c r="G217" s="13"/>
    </row>
    <row r="218" ht="12.75">
      <c r="G218" s="13"/>
    </row>
    <row r="219" ht="12.75">
      <c r="G219" s="13"/>
    </row>
    <row r="220" ht="12.75">
      <c r="G220" s="13"/>
    </row>
    <row r="221" ht="12.75">
      <c r="G221" s="13"/>
    </row>
    <row r="222" ht="12.75">
      <c r="G222" s="13"/>
    </row>
    <row r="223" ht="12.75">
      <c r="G223" s="13"/>
    </row>
    <row r="224" ht="12.75">
      <c r="G224" s="13"/>
    </row>
    <row r="225" ht="12.75">
      <c r="G225" s="13"/>
    </row>
    <row r="226" ht="12.75">
      <c r="G226" s="13"/>
    </row>
    <row r="227" ht="12.75">
      <c r="G227" s="13"/>
    </row>
    <row r="228" ht="12.75">
      <c r="G228" s="13"/>
    </row>
    <row r="229" ht="12.75">
      <c r="G229" s="13"/>
    </row>
    <row r="230" ht="12.75">
      <c r="G230" s="13"/>
    </row>
    <row r="231" ht="12.75">
      <c r="G231" s="13"/>
    </row>
    <row r="232" ht="12.75">
      <c r="G232" s="13"/>
    </row>
    <row r="233" ht="12.75">
      <c r="G233" s="13"/>
    </row>
    <row r="234" ht="12.75">
      <c r="G234" s="13"/>
    </row>
    <row r="235" ht="12.75">
      <c r="G235" s="13"/>
    </row>
    <row r="236" ht="12.75">
      <c r="G236" s="13"/>
    </row>
    <row r="237" ht="12.75">
      <c r="G237" s="13"/>
    </row>
    <row r="238" ht="12.75">
      <c r="G238" s="13"/>
    </row>
    <row r="239" ht="12.75">
      <c r="G239" s="13"/>
    </row>
    <row r="240" ht="12.75">
      <c r="G240" s="13"/>
    </row>
    <row r="241" ht="12.75">
      <c r="G241" s="13"/>
    </row>
    <row r="242" ht="12.75">
      <c r="G242" s="13"/>
    </row>
    <row r="243" ht="12.75">
      <c r="G243" s="13"/>
    </row>
    <row r="244" ht="12.75">
      <c r="G244" s="13"/>
    </row>
    <row r="245" ht="12.75">
      <c r="G245" s="13"/>
    </row>
    <row r="246" ht="12.75">
      <c r="G246" s="13"/>
    </row>
    <row r="247" ht="12.75">
      <c r="G247" s="13"/>
    </row>
    <row r="248" ht="12.75">
      <c r="G248" s="13"/>
    </row>
    <row r="249" ht="12.75">
      <c r="G249" s="13"/>
    </row>
    <row r="250" ht="12.75">
      <c r="G250" s="13"/>
    </row>
    <row r="251" ht="12.75">
      <c r="G251" s="13"/>
    </row>
    <row r="252" ht="12.75">
      <c r="G252" s="13"/>
    </row>
    <row r="253" ht="12.75">
      <c r="G253" s="13"/>
    </row>
    <row r="254" ht="12.75">
      <c r="G254" s="13"/>
    </row>
    <row r="255" ht="12.75">
      <c r="G255" s="13"/>
    </row>
    <row r="256" ht="12.75">
      <c r="G256" s="13"/>
    </row>
    <row r="257" ht="12.75">
      <c r="G257" s="13"/>
    </row>
    <row r="258" ht="12.75">
      <c r="G258" s="13"/>
    </row>
    <row r="259" ht="12.75">
      <c r="G259" s="13"/>
    </row>
    <row r="260" ht="12.75">
      <c r="G260" s="13"/>
    </row>
    <row r="261" ht="12.75">
      <c r="G261" s="13"/>
    </row>
    <row r="262" ht="12.75">
      <c r="G262" s="13"/>
    </row>
    <row r="263" ht="12.75">
      <c r="G263" s="13"/>
    </row>
    <row r="264" ht="12.75">
      <c r="G264" s="13"/>
    </row>
    <row r="265" ht="12.75">
      <c r="G265" s="13"/>
    </row>
    <row r="266" ht="12.75">
      <c r="G266" s="13"/>
    </row>
    <row r="267" ht="12.75">
      <c r="G267" s="13"/>
    </row>
    <row r="268" ht="12.75">
      <c r="G268" s="13"/>
    </row>
    <row r="269" ht="12.75">
      <c r="G269" s="13"/>
    </row>
    <row r="270" ht="12.75">
      <c r="G270" s="13"/>
    </row>
    <row r="271" ht="12.75">
      <c r="G271" s="13"/>
    </row>
    <row r="272" ht="12.75">
      <c r="G272" s="13"/>
    </row>
    <row r="273" ht="12.75">
      <c r="G273" s="13"/>
    </row>
    <row r="274" ht="12.75">
      <c r="G274" s="13"/>
    </row>
    <row r="275" ht="12.75">
      <c r="G275" s="13"/>
    </row>
    <row r="276" ht="12.75">
      <c r="G276" s="13"/>
    </row>
    <row r="277" ht="12.75">
      <c r="G277" s="13"/>
    </row>
    <row r="278" ht="12.75">
      <c r="G278" s="13"/>
    </row>
    <row r="279" ht="12.75">
      <c r="G279" s="13"/>
    </row>
    <row r="280" ht="12.75">
      <c r="G280" s="13"/>
    </row>
    <row r="281" ht="12.75">
      <c r="G281" s="13"/>
    </row>
    <row r="282" ht="12.75">
      <c r="G282" s="13"/>
    </row>
    <row r="283" ht="12.75">
      <c r="G283" s="13"/>
    </row>
    <row r="284" ht="12.75">
      <c r="G284" s="13"/>
    </row>
    <row r="285" ht="12.75">
      <c r="G285" s="13"/>
    </row>
    <row r="286" ht="12.75">
      <c r="G286" s="13"/>
    </row>
    <row r="287" ht="12.75">
      <c r="G287" s="13"/>
    </row>
    <row r="288" ht="12.75">
      <c r="G288" s="13"/>
    </row>
    <row r="289" ht="12.75">
      <c r="G289" s="13"/>
    </row>
    <row r="290" ht="12.75">
      <c r="G290" s="13"/>
    </row>
    <row r="291" ht="12.75">
      <c r="G291" s="13"/>
    </row>
    <row r="292" ht="12.75">
      <c r="G292" s="13"/>
    </row>
    <row r="293" ht="12.75">
      <c r="G293" s="13"/>
    </row>
    <row r="294" ht="12.75">
      <c r="G294" s="13"/>
    </row>
    <row r="295" ht="12.75">
      <c r="G295" s="13"/>
    </row>
    <row r="296" ht="12.75">
      <c r="G296" s="13"/>
    </row>
    <row r="297" ht="12.75">
      <c r="G297" s="13"/>
    </row>
    <row r="298" ht="12.75">
      <c r="G298" s="13"/>
    </row>
    <row r="299" ht="12.75">
      <c r="G299" s="13"/>
    </row>
    <row r="300" ht="12.75">
      <c r="G300" s="13"/>
    </row>
    <row r="301" ht="12.75">
      <c r="G301" s="13"/>
    </row>
    <row r="302" ht="12.75">
      <c r="G302" s="13"/>
    </row>
    <row r="303" ht="12.75">
      <c r="G303" s="13"/>
    </row>
    <row r="304" ht="12.75">
      <c r="G304" s="13"/>
    </row>
    <row r="305" ht="12.75">
      <c r="G305" s="13"/>
    </row>
    <row r="306" ht="12.75">
      <c r="G306" s="13"/>
    </row>
    <row r="307" ht="12.75">
      <c r="G307" s="13"/>
    </row>
    <row r="308" ht="12.75">
      <c r="G308" s="13"/>
    </row>
    <row r="309" ht="12.75">
      <c r="G309" s="13"/>
    </row>
    <row r="310" ht="12.75">
      <c r="G310" s="13"/>
    </row>
    <row r="311" ht="12.75">
      <c r="G311" s="13"/>
    </row>
    <row r="312" ht="12.75">
      <c r="G312" s="13"/>
    </row>
    <row r="313" ht="12.75">
      <c r="G313" s="13"/>
    </row>
    <row r="314" ht="12.75">
      <c r="G314" s="13"/>
    </row>
    <row r="315" ht="12.75">
      <c r="G315" s="13"/>
    </row>
    <row r="316" ht="12.75">
      <c r="G316" s="13"/>
    </row>
    <row r="317" ht="12.75">
      <c r="G317" s="13"/>
    </row>
    <row r="318" ht="12.75">
      <c r="G318" s="13"/>
    </row>
    <row r="319" ht="12.75">
      <c r="G319" s="13"/>
    </row>
    <row r="320" ht="12.75">
      <c r="G320" s="13"/>
    </row>
    <row r="321" ht="12.75">
      <c r="G321" s="13"/>
    </row>
    <row r="322" ht="12.75">
      <c r="G322" s="13"/>
    </row>
    <row r="323" ht="12.75">
      <c r="G323" s="13"/>
    </row>
    <row r="324" ht="12.75">
      <c r="G324" s="13"/>
    </row>
    <row r="325" ht="12.75">
      <c r="G325" s="13"/>
    </row>
    <row r="326" ht="12.75">
      <c r="G326" s="13"/>
    </row>
    <row r="327" ht="12.75">
      <c r="G327" s="13"/>
    </row>
    <row r="328" ht="12.75">
      <c r="G328" s="13"/>
    </row>
    <row r="329" ht="12.75">
      <c r="G329" s="13"/>
    </row>
    <row r="330" ht="12.75">
      <c r="G330" s="13"/>
    </row>
    <row r="331" ht="12.75">
      <c r="G331" s="13"/>
    </row>
    <row r="332" ht="12.75">
      <c r="G332" s="13"/>
    </row>
    <row r="333" ht="12.75">
      <c r="G333" s="13"/>
    </row>
    <row r="334" ht="12.75">
      <c r="G334" s="13"/>
    </row>
    <row r="335" ht="12.75">
      <c r="G335" s="13"/>
    </row>
    <row r="336" ht="12.75">
      <c r="G336" s="13"/>
    </row>
    <row r="337" ht="12.75">
      <c r="G337" s="13"/>
    </row>
    <row r="338" ht="12.75">
      <c r="G338" s="13"/>
    </row>
    <row r="339" ht="12.75">
      <c r="G339" s="13"/>
    </row>
    <row r="340" ht="12.75">
      <c r="G340" s="13"/>
    </row>
    <row r="341" ht="12.75">
      <c r="G341" s="13"/>
    </row>
    <row r="342" ht="12.75">
      <c r="G342" s="13"/>
    </row>
    <row r="343" ht="12.75">
      <c r="G343" s="13"/>
    </row>
    <row r="344" ht="12.75">
      <c r="G344" s="13"/>
    </row>
    <row r="345" ht="12.75">
      <c r="G345" s="13"/>
    </row>
    <row r="346" ht="12.75">
      <c r="G346" s="13"/>
    </row>
    <row r="347" ht="12.75">
      <c r="G347" s="13"/>
    </row>
    <row r="348" ht="12.75">
      <c r="G348" s="13"/>
    </row>
    <row r="349" ht="12.75">
      <c r="G349" s="13"/>
    </row>
    <row r="350" ht="12.75">
      <c r="G350" s="13"/>
    </row>
    <row r="351" ht="12.75">
      <c r="G351" s="13"/>
    </row>
    <row r="352" ht="12.75">
      <c r="G352" s="13"/>
    </row>
    <row r="353" ht="12.75">
      <c r="G353" s="13"/>
    </row>
    <row r="354" ht="12.75">
      <c r="G354" s="13"/>
    </row>
    <row r="355" ht="12.75">
      <c r="G355" s="13"/>
    </row>
    <row r="356" ht="12.75">
      <c r="G356" s="13"/>
    </row>
    <row r="357" ht="12.75">
      <c r="G357" s="13"/>
    </row>
  </sheetData>
  <mergeCells count="12">
    <mergeCell ref="H8:H9"/>
    <mergeCell ref="I8:I9"/>
    <mergeCell ref="J8:J9"/>
    <mergeCell ref="A8:A9"/>
    <mergeCell ref="B8:B9"/>
    <mergeCell ref="C8:C9"/>
    <mergeCell ref="D8:D9"/>
    <mergeCell ref="E1:G1"/>
    <mergeCell ref="A5:G5"/>
    <mergeCell ref="G8:G9"/>
    <mergeCell ref="E8:E9"/>
    <mergeCell ref="F8:F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5.375" style="14" customWidth="1"/>
    <col min="4" max="4" width="41.125" style="0" customWidth="1"/>
    <col min="5" max="5" width="13.875" style="0" customWidth="1"/>
    <col min="6" max="6" width="12.25390625" style="0" customWidth="1"/>
  </cols>
  <sheetData>
    <row r="1" spans="4:6" ht="16.5">
      <c r="D1" s="1"/>
      <c r="E1" s="74" t="s">
        <v>105</v>
      </c>
      <c r="F1" s="74"/>
    </row>
    <row r="2" spans="4:6" ht="16.5">
      <c r="D2" s="1"/>
      <c r="E2" s="73" t="s">
        <v>184</v>
      </c>
      <c r="F2" s="73"/>
    </row>
    <row r="3" spans="4:6" ht="16.5">
      <c r="D3" s="1"/>
      <c r="E3" s="73" t="s">
        <v>177</v>
      </c>
      <c r="F3" s="73"/>
    </row>
    <row r="4" spans="4:6" ht="16.5">
      <c r="D4" s="1"/>
      <c r="E4" s="73" t="s">
        <v>185</v>
      </c>
      <c r="F4" s="73"/>
    </row>
    <row r="5" spans="4:6" ht="16.5">
      <c r="D5" s="1"/>
      <c r="E5" s="56"/>
      <c r="F5" s="56"/>
    </row>
    <row r="6" spans="1:3" s="60" customFormat="1" ht="15">
      <c r="A6" s="60" t="s">
        <v>183</v>
      </c>
      <c r="C6" s="61"/>
    </row>
    <row r="7" ht="16.5" hidden="1">
      <c r="A7" s="1"/>
    </row>
    <row r="8" ht="19.5" hidden="1">
      <c r="A8" s="2"/>
    </row>
    <row r="9" ht="19.5">
      <c r="A9" s="2"/>
    </row>
    <row r="10" spans="1:6" ht="48" customHeight="1">
      <c r="A10" s="63" t="s">
        <v>189</v>
      </c>
      <c r="B10" s="63"/>
      <c r="C10" s="63"/>
      <c r="D10" s="63"/>
      <c r="E10" s="63"/>
      <c r="F10" s="63"/>
    </row>
    <row r="11" ht="16.5">
      <c r="A11" s="4"/>
    </row>
    <row r="12" spans="1:3" s="3" customFormat="1" ht="16.5">
      <c r="A12" s="23"/>
      <c r="C12" s="24"/>
    </row>
    <row r="13" spans="1:7" ht="16.5" customHeight="1">
      <c r="A13" s="72" t="s">
        <v>175</v>
      </c>
      <c r="B13" s="72"/>
      <c r="C13" s="72"/>
      <c r="D13" s="78" t="s">
        <v>3</v>
      </c>
      <c r="E13" s="75" t="s">
        <v>188</v>
      </c>
      <c r="F13" s="77" t="s">
        <v>174</v>
      </c>
      <c r="G13" s="27"/>
    </row>
    <row r="14" spans="1:7" ht="24.75" customHeight="1">
      <c r="A14" s="57" t="s">
        <v>176</v>
      </c>
      <c r="B14" s="57" t="s">
        <v>1</v>
      </c>
      <c r="C14" s="58" t="s">
        <v>2</v>
      </c>
      <c r="D14" s="79"/>
      <c r="E14" s="76"/>
      <c r="F14" s="77"/>
      <c r="G14" s="27"/>
    </row>
    <row r="15" spans="1:7" ht="15.75">
      <c r="A15" s="9" t="s">
        <v>50</v>
      </c>
      <c r="B15" s="9" t="s">
        <v>51</v>
      </c>
      <c r="C15" s="16" t="s">
        <v>52</v>
      </c>
      <c r="D15" s="9" t="s">
        <v>53</v>
      </c>
      <c r="E15" s="52">
        <v>5</v>
      </c>
      <c r="F15" s="28">
        <v>6</v>
      </c>
      <c r="G15" s="27"/>
    </row>
    <row r="16" spans="1:7" s="13" customFormat="1" ht="15.75">
      <c r="A16" s="7" t="s">
        <v>57</v>
      </c>
      <c r="B16" s="7"/>
      <c r="C16" s="17"/>
      <c r="D16" s="7" t="s">
        <v>5</v>
      </c>
      <c r="E16" s="32">
        <f>E17</f>
        <v>1070</v>
      </c>
      <c r="F16" s="29"/>
      <c r="G16" s="27"/>
    </row>
    <row r="17" spans="1:7" s="13" customFormat="1" ht="15.75">
      <c r="A17" s="6"/>
      <c r="B17" s="20" t="s">
        <v>134</v>
      </c>
      <c r="C17" s="18"/>
      <c r="D17" s="6" t="s">
        <v>6</v>
      </c>
      <c r="E17" s="53">
        <f>SUM(E18:E18)</f>
        <v>1070</v>
      </c>
      <c r="F17" s="29"/>
      <c r="G17" s="27"/>
    </row>
    <row r="18" spans="1:7" s="13" customFormat="1" ht="78.75" customHeight="1">
      <c r="A18" s="6"/>
      <c r="B18" s="6"/>
      <c r="C18" s="20" t="s">
        <v>58</v>
      </c>
      <c r="D18" s="6" t="s">
        <v>139</v>
      </c>
      <c r="E18" s="53">
        <v>1070</v>
      </c>
      <c r="F18" s="29"/>
      <c r="G18" s="27"/>
    </row>
    <row r="19" spans="1:7" s="13" customFormat="1" ht="15.75">
      <c r="A19" s="39" t="s">
        <v>113</v>
      </c>
      <c r="B19" s="6"/>
      <c r="C19" s="18"/>
      <c r="D19" s="7" t="s">
        <v>115</v>
      </c>
      <c r="E19" s="32">
        <f>SUM(E20)</f>
        <v>2500</v>
      </c>
      <c r="F19" s="29"/>
      <c r="G19" s="27"/>
    </row>
    <row r="20" spans="1:7" s="13" customFormat="1" ht="15.75">
      <c r="A20" s="7"/>
      <c r="B20" s="20" t="s">
        <v>114</v>
      </c>
      <c r="C20" s="18"/>
      <c r="D20" s="6" t="s">
        <v>116</v>
      </c>
      <c r="E20" s="53">
        <f>E21</f>
        <v>2500</v>
      </c>
      <c r="F20" s="29"/>
      <c r="G20" s="27"/>
    </row>
    <row r="21" spans="1:7" s="13" customFormat="1" ht="17.25" customHeight="1">
      <c r="A21" s="7"/>
      <c r="B21" s="6"/>
      <c r="C21" s="20" t="s">
        <v>182</v>
      </c>
      <c r="D21" s="6" t="s">
        <v>136</v>
      </c>
      <c r="E21" s="53">
        <v>2500</v>
      </c>
      <c r="F21" s="29"/>
      <c r="G21" s="27"/>
    </row>
    <row r="22" spans="1:7" s="13" customFormat="1" ht="15.75">
      <c r="A22" s="7" t="s">
        <v>60</v>
      </c>
      <c r="B22" s="7"/>
      <c r="C22" s="17"/>
      <c r="D22" s="7" t="s">
        <v>9</v>
      </c>
      <c r="E22" s="32">
        <f>E23</f>
        <v>268020</v>
      </c>
      <c r="F22" s="29"/>
      <c r="G22" s="27"/>
    </row>
    <row r="23" spans="1:7" s="13" customFormat="1" ht="15.75">
      <c r="A23" s="6"/>
      <c r="B23" s="6" t="s">
        <v>61</v>
      </c>
      <c r="C23" s="18"/>
      <c r="D23" s="6" t="s">
        <v>10</v>
      </c>
      <c r="E23" s="53">
        <f>SUM(E24:E27)</f>
        <v>268020</v>
      </c>
      <c r="F23" s="29"/>
      <c r="G23" s="27"/>
    </row>
    <row r="24" spans="1:7" s="13" customFormat="1" ht="31.5">
      <c r="A24" s="6"/>
      <c r="B24" s="6"/>
      <c r="C24" s="18" t="s">
        <v>62</v>
      </c>
      <c r="D24" s="6" t="s">
        <v>11</v>
      </c>
      <c r="E24" s="53">
        <v>3300</v>
      </c>
      <c r="F24" s="29"/>
      <c r="G24" s="27"/>
    </row>
    <row r="25" spans="1:7" s="13" customFormat="1" ht="81.75" customHeight="1">
      <c r="A25" s="6"/>
      <c r="B25" s="6"/>
      <c r="C25" s="18" t="s">
        <v>58</v>
      </c>
      <c r="D25" s="6" t="s">
        <v>161</v>
      </c>
      <c r="E25" s="53">
        <v>65000</v>
      </c>
      <c r="F25" s="29"/>
      <c r="G25" s="33"/>
    </row>
    <row r="26" spans="1:7" s="13" customFormat="1" ht="34.5" customHeight="1">
      <c r="A26" s="21"/>
      <c r="B26" s="21"/>
      <c r="C26" s="22" t="s">
        <v>63</v>
      </c>
      <c r="D26" s="21" t="s">
        <v>162</v>
      </c>
      <c r="E26" s="59">
        <v>198720</v>
      </c>
      <c r="F26" s="29"/>
      <c r="G26" s="33"/>
    </row>
    <row r="27" spans="1:7" s="13" customFormat="1" ht="18" customHeight="1">
      <c r="A27" s="21"/>
      <c r="B27" s="21"/>
      <c r="C27" s="20" t="s">
        <v>64</v>
      </c>
      <c r="D27" s="6" t="s">
        <v>12</v>
      </c>
      <c r="E27" s="53">
        <v>1000</v>
      </c>
      <c r="F27" s="29"/>
      <c r="G27" s="33"/>
    </row>
    <row r="28" spans="1:7" s="13" customFormat="1" ht="15.75">
      <c r="A28" s="7" t="s">
        <v>65</v>
      </c>
      <c r="B28" s="7"/>
      <c r="C28" s="17"/>
      <c r="D28" s="7" t="s">
        <v>13</v>
      </c>
      <c r="E28" s="32">
        <f>E29+E31</f>
        <v>193500</v>
      </c>
      <c r="F28" s="55">
        <f>F29</f>
        <v>63500</v>
      </c>
      <c r="G28" s="27"/>
    </row>
    <row r="29" spans="1:7" s="13" customFormat="1" ht="15.75">
      <c r="A29" s="6"/>
      <c r="B29" s="6" t="s">
        <v>66</v>
      </c>
      <c r="C29" s="18"/>
      <c r="D29" s="6" t="s">
        <v>14</v>
      </c>
      <c r="E29" s="53">
        <f>SUM(E30:E30)</f>
        <v>63500</v>
      </c>
      <c r="F29" s="11">
        <f>SUM(F30:F30)</f>
        <v>63500</v>
      </c>
      <c r="G29" s="27"/>
    </row>
    <row r="30" spans="1:7" s="13" customFormat="1" ht="63.75" customHeight="1">
      <c r="A30" s="6"/>
      <c r="B30" s="6"/>
      <c r="C30" s="18" t="s">
        <v>67</v>
      </c>
      <c r="D30" s="6" t="s">
        <v>158</v>
      </c>
      <c r="E30" s="53">
        <v>63500</v>
      </c>
      <c r="F30" s="11">
        <v>63500</v>
      </c>
      <c r="G30" s="27"/>
    </row>
    <row r="31" spans="1:7" s="13" customFormat="1" ht="16.5" customHeight="1">
      <c r="A31" s="6"/>
      <c r="B31" s="6" t="s">
        <v>69</v>
      </c>
      <c r="C31" s="18"/>
      <c r="D31" s="6" t="s">
        <v>15</v>
      </c>
      <c r="E31" s="53">
        <f>SUM(E32:E32)</f>
        <v>130000</v>
      </c>
      <c r="F31" s="29"/>
      <c r="G31" s="27"/>
    </row>
    <row r="32" spans="1:7" s="13" customFormat="1" ht="17.25" customHeight="1">
      <c r="A32" s="6"/>
      <c r="B32" s="6"/>
      <c r="C32" s="18" t="s">
        <v>64</v>
      </c>
      <c r="D32" s="6" t="s">
        <v>12</v>
      </c>
      <c r="E32" s="53">
        <v>130000</v>
      </c>
      <c r="F32" s="29"/>
      <c r="G32" s="27"/>
    </row>
    <row r="33" spans="1:7" s="13" customFormat="1" ht="63.75" customHeight="1">
      <c r="A33" s="7" t="s">
        <v>70</v>
      </c>
      <c r="B33" s="7"/>
      <c r="C33" s="17"/>
      <c r="D33" s="7" t="s">
        <v>16</v>
      </c>
      <c r="E33" s="32">
        <f>E34</f>
        <v>1229</v>
      </c>
      <c r="F33" s="12">
        <f>F34</f>
        <v>1229</v>
      </c>
      <c r="G33" s="27"/>
    </row>
    <row r="34" spans="1:7" s="13" customFormat="1" ht="31.5">
      <c r="A34" s="6"/>
      <c r="B34" s="6" t="s">
        <v>71</v>
      </c>
      <c r="C34" s="18"/>
      <c r="D34" s="6" t="s">
        <v>17</v>
      </c>
      <c r="E34" s="53">
        <f>E35</f>
        <v>1229</v>
      </c>
      <c r="F34" s="11">
        <f>F35</f>
        <v>1229</v>
      </c>
      <c r="G34" s="27"/>
    </row>
    <row r="35" spans="1:7" s="13" customFormat="1" ht="63.75" customHeight="1">
      <c r="A35" s="6"/>
      <c r="B35" s="6"/>
      <c r="C35" s="18" t="s">
        <v>67</v>
      </c>
      <c r="D35" s="6" t="s">
        <v>158</v>
      </c>
      <c r="E35" s="53">
        <v>1229</v>
      </c>
      <c r="F35" s="11">
        <v>1229</v>
      </c>
      <c r="G35" s="27"/>
    </row>
    <row r="36" spans="1:7" s="13" customFormat="1" ht="94.5" customHeight="1">
      <c r="A36" s="7" t="s">
        <v>72</v>
      </c>
      <c r="B36" s="7"/>
      <c r="C36" s="17"/>
      <c r="D36" s="7" t="s">
        <v>18</v>
      </c>
      <c r="E36" s="32">
        <f>E37+E39+E45+E54+E58++E61</f>
        <v>3625567</v>
      </c>
      <c r="F36" s="29"/>
      <c r="G36" s="27"/>
    </row>
    <row r="37" spans="1:7" s="13" customFormat="1" ht="31.5">
      <c r="A37" s="6"/>
      <c r="B37" s="6" t="s">
        <v>73</v>
      </c>
      <c r="C37" s="18"/>
      <c r="D37" s="6" t="s">
        <v>19</v>
      </c>
      <c r="E37" s="53">
        <f>E38</f>
        <v>6000</v>
      </c>
      <c r="F37" s="29"/>
      <c r="G37" s="27"/>
    </row>
    <row r="38" spans="1:7" s="13" customFormat="1" ht="47.25">
      <c r="A38" s="6"/>
      <c r="B38" s="6"/>
      <c r="C38" s="18" t="s">
        <v>74</v>
      </c>
      <c r="D38" s="6" t="s">
        <v>20</v>
      </c>
      <c r="E38" s="53">
        <v>6000</v>
      </c>
      <c r="F38" s="29"/>
      <c r="G38" s="27"/>
    </row>
    <row r="39" spans="1:7" s="13" customFormat="1" ht="63" customHeight="1">
      <c r="A39" s="6"/>
      <c r="B39" s="6" t="s">
        <v>75</v>
      </c>
      <c r="C39" s="18"/>
      <c r="D39" s="6" t="s">
        <v>131</v>
      </c>
      <c r="E39" s="53">
        <f>SUM(E40:E44)</f>
        <v>452727</v>
      </c>
      <c r="F39" s="29"/>
      <c r="G39" s="27"/>
    </row>
    <row r="40" spans="1:7" s="13" customFormat="1" ht="17.25" customHeight="1">
      <c r="A40" s="6"/>
      <c r="B40" s="6"/>
      <c r="C40" s="18" t="s">
        <v>76</v>
      </c>
      <c r="D40" s="6" t="s">
        <v>21</v>
      </c>
      <c r="E40" s="53">
        <v>440000</v>
      </c>
      <c r="F40" s="29"/>
      <c r="G40" s="27"/>
    </row>
    <row r="41" spans="1:7" s="13" customFormat="1" ht="15" customHeight="1">
      <c r="A41" s="6"/>
      <c r="B41" s="6"/>
      <c r="C41" s="18" t="s">
        <v>77</v>
      </c>
      <c r="D41" s="6" t="s">
        <v>22</v>
      </c>
      <c r="E41" s="53">
        <v>187</v>
      </c>
      <c r="F41" s="29"/>
      <c r="G41" s="27"/>
    </row>
    <row r="42" spans="1:7" s="13" customFormat="1" ht="15" customHeight="1">
      <c r="A42" s="6"/>
      <c r="B42" s="6"/>
      <c r="C42" s="18" t="s">
        <v>78</v>
      </c>
      <c r="D42" s="6" t="s">
        <v>23</v>
      </c>
      <c r="E42" s="53">
        <v>9700</v>
      </c>
      <c r="F42" s="29"/>
      <c r="G42" s="27"/>
    </row>
    <row r="43" spans="1:7" s="13" customFormat="1" ht="14.25" customHeight="1">
      <c r="A43" s="6"/>
      <c r="B43" s="6"/>
      <c r="C43" s="18" t="s">
        <v>79</v>
      </c>
      <c r="D43" s="6" t="s">
        <v>24</v>
      </c>
      <c r="E43" s="53">
        <v>2640</v>
      </c>
      <c r="F43" s="29"/>
      <c r="G43" s="27"/>
    </row>
    <row r="44" spans="1:7" s="13" customFormat="1" ht="15.75" customHeight="1">
      <c r="A44" s="6"/>
      <c r="B44" s="6"/>
      <c r="C44" s="20" t="s">
        <v>82</v>
      </c>
      <c r="D44" s="6" t="s">
        <v>27</v>
      </c>
      <c r="E44" s="53">
        <v>200</v>
      </c>
      <c r="F44" s="29"/>
      <c r="G44" s="27"/>
    </row>
    <row r="45" spans="1:7" s="13" customFormat="1" ht="62.25" customHeight="1">
      <c r="A45" s="6"/>
      <c r="B45" s="6">
        <v>75616</v>
      </c>
      <c r="C45" s="18"/>
      <c r="D45" s="6" t="s">
        <v>109</v>
      </c>
      <c r="E45" s="53">
        <f>SUM(E46:E53)</f>
        <v>907800</v>
      </c>
      <c r="F45" s="29"/>
      <c r="G45" s="27"/>
    </row>
    <row r="46" spans="1:7" s="13" customFormat="1" ht="16.5" customHeight="1">
      <c r="A46" s="6"/>
      <c r="B46" s="6"/>
      <c r="C46" s="18" t="s">
        <v>76</v>
      </c>
      <c r="D46" s="6" t="s">
        <v>21</v>
      </c>
      <c r="E46" s="53">
        <v>345000</v>
      </c>
      <c r="F46" s="29"/>
      <c r="G46" s="27"/>
    </row>
    <row r="47" spans="1:7" s="13" customFormat="1" ht="17.25" customHeight="1">
      <c r="A47" s="6"/>
      <c r="B47" s="6"/>
      <c r="C47" s="18" t="s">
        <v>77</v>
      </c>
      <c r="D47" s="6" t="s">
        <v>22</v>
      </c>
      <c r="E47" s="53">
        <v>220000</v>
      </c>
      <c r="F47" s="29"/>
      <c r="G47" s="27"/>
    </row>
    <row r="48" spans="1:7" s="13" customFormat="1" ht="18.75" customHeight="1">
      <c r="A48" s="6"/>
      <c r="B48" s="6"/>
      <c r="C48" s="18" t="s">
        <v>78</v>
      </c>
      <c r="D48" s="6" t="s">
        <v>23</v>
      </c>
      <c r="E48" s="53">
        <v>6800</v>
      </c>
      <c r="F48" s="29"/>
      <c r="G48" s="27"/>
    </row>
    <row r="49" spans="1:7" s="13" customFormat="1" ht="17.25" customHeight="1">
      <c r="A49" s="6"/>
      <c r="B49" s="6"/>
      <c r="C49" s="18" t="s">
        <v>79</v>
      </c>
      <c r="D49" s="6" t="s">
        <v>24</v>
      </c>
      <c r="E49" s="53">
        <v>190000</v>
      </c>
      <c r="F49" s="29"/>
      <c r="G49" s="27"/>
    </row>
    <row r="50" spans="1:7" s="13" customFormat="1" ht="16.5" customHeight="1">
      <c r="A50" s="6"/>
      <c r="B50" s="6"/>
      <c r="C50" s="18" t="s">
        <v>80</v>
      </c>
      <c r="D50" s="6" t="s">
        <v>25</v>
      </c>
      <c r="E50" s="53">
        <v>8000</v>
      </c>
      <c r="F50" s="29"/>
      <c r="G50" s="27"/>
    </row>
    <row r="51" spans="1:7" s="13" customFormat="1" ht="20.25" customHeight="1">
      <c r="A51" s="6"/>
      <c r="B51" s="6"/>
      <c r="C51" s="18" t="s">
        <v>81</v>
      </c>
      <c r="D51" s="6" t="s">
        <v>26</v>
      </c>
      <c r="E51" s="53">
        <v>54000</v>
      </c>
      <c r="F51" s="29"/>
      <c r="G51" s="27"/>
    </row>
    <row r="52" spans="1:7" s="13" customFormat="1" ht="21" customHeight="1">
      <c r="A52" s="6"/>
      <c r="B52" s="6"/>
      <c r="C52" s="18" t="s">
        <v>82</v>
      </c>
      <c r="D52" s="6" t="s">
        <v>27</v>
      </c>
      <c r="E52" s="53">
        <v>80000</v>
      </c>
      <c r="F52" s="29"/>
      <c r="G52" s="27"/>
    </row>
    <row r="53" spans="1:7" s="13" customFormat="1" ht="21" customHeight="1">
      <c r="A53" s="6"/>
      <c r="B53" s="6"/>
      <c r="C53" s="20" t="s">
        <v>87</v>
      </c>
      <c r="D53" s="6" t="s">
        <v>31</v>
      </c>
      <c r="E53" s="53">
        <v>4000</v>
      </c>
      <c r="F53" s="29"/>
      <c r="G53" s="27"/>
    </row>
    <row r="54" spans="1:7" s="13" customFormat="1" ht="47.25">
      <c r="A54" s="6"/>
      <c r="B54" s="6" t="s">
        <v>84</v>
      </c>
      <c r="C54" s="18"/>
      <c r="D54" s="6" t="s">
        <v>29</v>
      </c>
      <c r="E54" s="53">
        <f>SUM(E55:E57)</f>
        <v>127000</v>
      </c>
      <c r="F54" s="29"/>
      <c r="G54" s="27"/>
    </row>
    <row r="55" spans="1:7" s="13" customFormat="1" ht="18.75" customHeight="1">
      <c r="A55" s="6"/>
      <c r="B55" s="6"/>
      <c r="C55" s="18" t="s">
        <v>85</v>
      </c>
      <c r="D55" s="6" t="s">
        <v>30</v>
      </c>
      <c r="E55" s="53">
        <v>22000</v>
      </c>
      <c r="F55" s="29"/>
      <c r="G55" s="27"/>
    </row>
    <row r="56" spans="1:7" s="13" customFormat="1" ht="31.5">
      <c r="A56" s="6"/>
      <c r="B56" s="6"/>
      <c r="C56" s="18" t="s">
        <v>86</v>
      </c>
      <c r="D56" s="6" t="s">
        <v>140</v>
      </c>
      <c r="E56" s="53">
        <v>80000</v>
      </c>
      <c r="F56" s="29"/>
      <c r="G56" s="27"/>
    </row>
    <row r="57" spans="1:7" s="13" customFormat="1" ht="47.25" customHeight="1">
      <c r="A57" s="6"/>
      <c r="B57" s="6"/>
      <c r="C57" s="20" t="s">
        <v>129</v>
      </c>
      <c r="D57" s="6" t="s">
        <v>130</v>
      </c>
      <c r="E57" s="53">
        <v>25000</v>
      </c>
      <c r="F57" s="29"/>
      <c r="G57" s="27"/>
    </row>
    <row r="58" spans="1:7" s="13" customFormat="1" ht="31.5">
      <c r="A58" s="6"/>
      <c r="B58" s="6" t="s">
        <v>88</v>
      </c>
      <c r="C58" s="18"/>
      <c r="D58" s="6" t="s">
        <v>32</v>
      </c>
      <c r="E58" s="53">
        <f>SUM(E59:E60)</f>
        <v>2118040</v>
      </c>
      <c r="F58" s="29"/>
      <c r="G58" s="27"/>
    </row>
    <row r="59" spans="1:7" s="13" customFormat="1" ht="18.75" customHeight="1">
      <c r="A59" s="6"/>
      <c r="B59" s="6"/>
      <c r="C59" s="18" t="s">
        <v>89</v>
      </c>
      <c r="D59" s="6" t="s">
        <v>33</v>
      </c>
      <c r="E59" s="53">
        <v>2108495</v>
      </c>
      <c r="F59" s="29"/>
      <c r="G59" s="27"/>
    </row>
    <row r="60" spans="1:7" s="13" customFormat="1" ht="20.25" customHeight="1">
      <c r="A60" s="6"/>
      <c r="B60" s="6"/>
      <c r="C60" s="18" t="s">
        <v>90</v>
      </c>
      <c r="D60" s="6" t="s">
        <v>34</v>
      </c>
      <c r="E60" s="53">
        <v>9545</v>
      </c>
      <c r="F60" s="29"/>
      <c r="G60" s="27"/>
    </row>
    <row r="61" spans="1:7" s="13" customFormat="1" ht="34.5" customHeight="1">
      <c r="A61" s="6"/>
      <c r="B61" s="6">
        <v>75647</v>
      </c>
      <c r="C61" s="18"/>
      <c r="D61" s="6" t="s">
        <v>179</v>
      </c>
      <c r="E61" s="53">
        <f>E62</f>
        <v>14000</v>
      </c>
      <c r="F61" s="29"/>
      <c r="G61" s="27"/>
    </row>
    <row r="62" spans="1:7" s="13" customFormat="1" ht="33.75" customHeight="1">
      <c r="A62" s="6"/>
      <c r="B62" s="6"/>
      <c r="C62" s="20" t="s">
        <v>83</v>
      </c>
      <c r="D62" s="6" t="s">
        <v>28</v>
      </c>
      <c r="E62" s="53">
        <v>14000</v>
      </c>
      <c r="F62" s="29"/>
      <c r="G62" s="27"/>
    </row>
    <row r="63" spans="1:7" s="13" customFormat="1" ht="15.75">
      <c r="A63" s="7" t="s">
        <v>91</v>
      </c>
      <c r="B63" s="7"/>
      <c r="C63" s="17"/>
      <c r="D63" s="7" t="s">
        <v>35</v>
      </c>
      <c r="E63" s="32">
        <f>E64+E66</f>
        <v>8023939</v>
      </c>
      <c r="F63" s="29"/>
      <c r="G63" s="27"/>
    </row>
    <row r="64" spans="1:7" s="13" customFormat="1" ht="31.5">
      <c r="A64" s="6"/>
      <c r="B64" s="6" t="s">
        <v>92</v>
      </c>
      <c r="C64" s="18"/>
      <c r="D64" s="6" t="s">
        <v>36</v>
      </c>
      <c r="E64" s="53">
        <f>E65</f>
        <v>4326475</v>
      </c>
      <c r="F64" s="29"/>
      <c r="G64" s="27"/>
    </row>
    <row r="65" spans="1:7" s="13" customFormat="1" ht="18.75" customHeight="1">
      <c r="A65" s="6"/>
      <c r="B65" s="6"/>
      <c r="C65" s="18" t="s">
        <v>93</v>
      </c>
      <c r="D65" s="6" t="s">
        <v>37</v>
      </c>
      <c r="E65" s="53">
        <v>4326475</v>
      </c>
      <c r="F65" s="29"/>
      <c r="G65" s="27"/>
    </row>
    <row r="66" spans="1:7" s="13" customFormat="1" ht="31.5">
      <c r="A66" s="6"/>
      <c r="B66" s="6" t="s">
        <v>94</v>
      </c>
      <c r="C66" s="18"/>
      <c r="D66" s="6" t="s">
        <v>38</v>
      </c>
      <c r="E66" s="53">
        <f>E67</f>
        <v>3697464</v>
      </c>
      <c r="F66" s="29"/>
      <c r="G66" s="27"/>
    </row>
    <row r="67" spans="1:7" s="13" customFormat="1" ht="16.5" customHeight="1">
      <c r="A67" s="6"/>
      <c r="B67" s="6"/>
      <c r="C67" s="18" t="s">
        <v>93</v>
      </c>
      <c r="D67" s="6" t="s">
        <v>37</v>
      </c>
      <c r="E67" s="53">
        <v>3697464</v>
      </c>
      <c r="F67" s="29"/>
      <c r="G67" s="27"/>
    </row>
    <row r="68" spans="1:7" s="13" customFormat="1" ht="15.75">
      <c r="A68" s="7" t="s">
        <v>95</v>
      </c>
      <c r="B68" s="7"/>
      <c r="C68" s="17"/>
      <c r="D68" s="7" t="s">
        <v>39</v>
      </c>
      <c r="E68" s="32">
        <f>E69+E73</f>
        <v>174400</v>
      </c>
      <c r="F68" s="29"/>
      <c r="G68" s="27"/>
    </row>
    <row r="69" spans="1:7" s="13" customFormat="1" ht="15.75">
      <c r="A69" s="6"/>
      <c r="B69" s="6" t="s">
        <v>98</v>
      </c>
      <c r="C69" s="18"/>
      <c r="D69" s="6" t="s">
        <v>43</v>
      </c>
      <c r="E69" s="53">
        <f>E70+E71+E72</f>
        <v>114400</v>
      </c>
      <c r="F69" s="29"/>
      <c r="G69" s="27"/>
    </row>
    <row r="70" spans="1:7" s="13" customFormat="1" ht="63.75" customHeight="1">
      <c r="A70" s="6"/>
      <c r="B70" s="6"/>
      <c r="C70" s="20" t="s">
        <v>58</v>
      </c>
      <c r="D70" s="6" t="s">
        <v>7</v>
      </c>
      <c r="E70" s="53">
        <v>5900</v>
      </c>
      <c r="F70" s="29"/>
      <c r="G70" s="27"/>
    </row>
    <row r="71" spans="1:7" s="13" customFormat="1" ht="16.5" customHeight="1">
      <c r="A71" s="6"/>
      <c r="B71" s="6"/>
      <c r="C71" s="20" t="s">
        <v>97</v>
      </c>
      <c r="D71" s="6" t="s">
        <v>41</v>
      </c>
      <c r="E71" s="53">
        <v>105000</v>
      </c>
      <c r="F71" s="29"/>
      <c r="G71" s="27"/>
    </row>
    <row r="72" spans="1:7" s="13" customFormat="1" ht="63">
      <c r="A72" s="6"/>
      <c r="B72" s="6"/>
      <c r="C72" s="20" t="s">
        <v>145</v>
      </c>
      <c r="D72" s="6" t="s">
        <v>187</v>
      </c>
      <c r="E72" s="53">
        <v>3500</v>
      </c>
      <c r="F72" s="29"/>
      <c r="G72" s="27"/>
    </row>
    <row r="73" spans="1:7" s="13" customFormat="1" ht="16.5" customHeight="1">
      <c r="A73" s="6"/>
      <c r="B73" s="6">
        <v>80148</v>
      </c>
      <c r="C73" s="20"/>
      <c r="D73" s="6" t="s">
        <v>137</v>
      </c>
      <c r="E73" s="53">
        <f>E74</f>
        <v>60000</v>
      </c>
      <c r="F73" s="29"/>
      <c r="G73" s="27"/>
    </row>
    <row r="74" spans="1:7" s="13" customFormat="1" ht="16.5" customHeight="1">
      <c r="A74" s="6"/>
      <c r="B74" s="6"/>
      <c r="C74" s="20" t="s">
        <v>97</v>
      </c>
      <c r="D74" s="6" t="s">
        <v>41</v>
      </c>
      <c r="E74" s="53">
        <v>60000</v>
      </c>
      <c r="F74" s="29"/>
      <c r="G74" s="27"/>
    </row>
    <row r="75" spans="1:7" s="13" customFormat="1" ht="15.75">
      <c r="A75" s="7" t="s">
        <v>99</v>
      </c>
      <c r="B75" s="7"/>
      <c r="C75" s="17"/>
      <c r="D75" s="7" t="s">
        <v>44</v>
      </c>
      <c r="E75" s="32">
        <f>E76+E79+E82+E86+E84+E88</f>
        <v>2767053</v>
      </c>
      <c r="F75" s="55">
        <f>F76+F79+F82</f>
        <v>2506100</v>
      </c>
      <c r="G75" s="27"/>
    </row>
    <row r="76" spans="1:7" s="13" customFormat="1" ht="47.25" customHeight="1">
      <c r="A76" s="6"/>
      <c r="B76" s="6">
        <v>85212</v>
      </c>
      <c r="C76" s="18"/>
      <c r="D76" s="6" t="s">
        <v>138</v>
      </c>
      <c r="E76" s="53">
        <f>SUM(E77:E78)</f>
        <v>2507100</v>
      </c>
      <c r="F76" s="54">
        <f>F77</f>
        <v>2497100</v>
      </c>
      <c r="G76" s="27"/>
    </row>
    <row r="77" spans="1:7" s="13" customFormat="1" ht="63" customHeight="1">
      <c r="A77" s="6"/>
      <c r="B77" s="6"/>
      <c r="C77" s="18">
        <v>2010</v>
      </c>
      <c r="D77" s="6" t="s">
        <v>178</v>
      </c>
      <c r="E77" s="53">
        <v>2497100</v>
      </c>
      <c r="F77" s="11">
        <v>2497100</v>
      </c>
      <c r="G77" s="27"/>
    </row>
    <row r="78" spans="1:7" s="13" customFormat="1" ht="46.5" customHeight="1">
      <c r="A78" s="6"/>
      <c r="B78" s="6"/>
      <c r="C78" s="18">
        <v>2360</v>
      </c>
      <c r="D78" s="6" t="s">
        <v>163</v>
      </c>
      <c r="E78" s="53">
        <v>10000</v>
      </c>
      <c r="F78" s="29"/>
      <c r="G78" s="27"/>
    </row>
    <row r="79" spans="1:7" s="13" customFormat="1" ht="81" customHeight="1">
      <c r="A79" s="6"/>
      <c r="B79" s="6" t="s">
        <v>100</v>
      </c>
      <c r="C79" s="18"/>
      <c r="D79" s="6" t="s">
        <v>180</v>
      </c>
      <c r="E79" s="53">
        <f>SUM(E80:E81)</f>
        <v>15277</v>
      </c>
      <c r="F79" s="11">
        <f>F80</f>
        <v>9000</v>
      </c>
      <c r="G79" s="27"/>
    </row>
    <row r="80" spans="1:7" s="13" customFormat="1" ht="61.5" customHeight="1">
      <c r="A80" s="6"/>
      <c r="B80" s="6"/>
      <c r="C80" s="18" t="s">
        <v>67</v>
      </c>
      <c r="D80" s="6" t="s">
        <v>178</v>
      </c>
      <c r="E80" s="53">
        <v>9000</v>
      </c>
      <c r="F80" s="11">
        <v>9000</v>
      </c>
      <c r="G80" s="27"/>
    </row>
    <row r="81" spans="1:7" s="13" customFormat="1" ht="52.5" customHeight="1">
      <c r="A81" s="6"/>
      <c r="B81" s="6"/>
      <c r="C81" s="18">
        <v>2030</v>
      </c>
      <c r="D81" s="6" t="s">
        <v>122</v>
      </c>
      <c r="E81" s="53">
        <v>6277</v>
      </c>
      <c r="F81" s="11"/>
      <c r="G81" s="27"/>
    </row>
    <row r="82" spans="1:7" s="13" customFormat="1" ht="31.5">
      <c r="A82" s="6"/>
      <c r="B82" s="6" t="s">
        <v>101</v>
      </c>
      <c r="C82" s="18"/>
      <c r="D82" s="6" t="s">
        <v>132</v>
      </c>
      <c r="E82" s="53">
        <f>E83</f>
        <v>41733</v>
      </c>
      <c r="F82" s="11">
        <f>F83</f>
        <v>0</v>
      </c>
      <c r="G82" s="27"/>
    </row>
    <row r="83" spans="1:7" s="13" customFormat="1" ht="47.25">
      <c r="A83" s="6"/>
      <c r="B83" s="6"/>
      <c r="C83" s="18">
        <v>2030</v>
      </c>
      <c r="D83" s="6" t="s">
        <v>122</v>
      </c>
      <c r="E83" s="53">
        <v>41733</v>
      </c>
      <c r="F83" s="29"/>
      <c r="G83" s="27"/>
    </row>
    <row r="84" spans="1:7" s="13" customFormat="1" ht="15.75">
      <c r="A84" s="6"/>
      <c r="B84" s="6">
        <v>85216</v>
      </c>
      <c r="C84" s="18"/>
      <c r="D84" s="6" t="s">
        <v>181</v>
      </c>
      <c r="E84" s="53">
        <f>E85</f>
        <v>77276</v>
      </c>
      <c r="F84" s="29"/>
      <c r="G84" s="27"/>
    </row>
    <row r="85" spans="1:7" s="13" customFormat="1" ht="47.25">
      <c r="A85" s="6"/>
      <c r="B85" s="6"/>
      <c r="C85" s="18">
        <v>2030</v>
      </c>
      <c r="D85" s="6" t="s">
        <v>122</v>
      </c>
      <c r="E85" s="53">
        <v>77276</v>
      </c>
      <c r="F85" s="29"/>
      <c r="G85" s="27"/>
    </row>
    <row r="86" spans="1:7" s="13" customFormat="1" ht="15.75">
      <c r="A86" s="6"/>
      <c r="B86" s="6" t="s">
        <v>102</v>
      </c>
      <c r="C86" s="18"/>
      <c r="D86" s="6" t="s">
        <v>45</v>
      </c>
      <c r="E86" s="53">
        <f>E87</f>
        <v>44689</v>
      </c>
      <c r="F86" s="29"/>
      <c r="G86" s="27"/>
    </row>
    <row r="87" spans="1:7" s="13" customFormat="1" ht="47.25">
      <c r="A87" s="6"/>
      <c r="B87" s="6"/>
      <c r="C87" s="18">
        <v>2030</v>
      </c>
      <c r="D87" s="6" t="s">
        <v>122</v>
      </c>
      <c r="E87" s="53">
        <v>44689</v>
      </c>
      <c r="F87" s="29"/>
      <c r="G87" s="27"/>
    </row>
    <row r="88" spans="1:7" s="13" customFormat="1" ht="15.75">
      <c r="A88" s="6"/>
      <c r="B88" s="6">
        <v>85295</v>
      </c>
      <c r="C88" s="18"/>
      <c r="D88" s="6" t="s">
        <v>6</v>
      </c>
      <c r="E88" s="53">
        <f>E89</f>
        <v>80978</v>
      </c>
      <c r="F88" s="29"/>
      <c r="G88" s="27"/>
    </row>
    <row r="89" spans="1:7" s="13" customFormat="1" ht="63">
      <c r="A89" s="6"/>
      <c r="B89" s="6"/>
      <c r="C89" s="18">
        <v>2023</v>
      </c>
      <c r="D89" s="6" t="s">
        <v>186</v>
      </c>
      <c r="E89" s="53">
        <v>80978</v>
      </c>
      <c r="F89" s="29"/>
      <c r="G89" s="27"/>
    </row>
    <row r="90" spans="1:7" s="13" customFormat="1" ht="31.5">
      <c r="A90" s="7" t="s">
        <v>103</v>
      </c>
      <c r="B90" s="7"/>
      <c r="C90" s="17"/>
      <c r="D90" s="7" t="s">
        <v>46</v>
      </c>
      <c r="E90" s="32">
        <f>E91</f>
        <v>200</v>
      </c>
      <c r="F90" s="29"/>
      <c r="G90" s="27"/>
    </row>
    <row r="91" spans="1:7" s="13" customFormat="1" ht="31.5" customHeight="1">
      <c r="A91" s="6"/>
      <c r="B91" s="6">
        <v>90020</v>
      </c>
      <c r="C91" s="20"/>
      <c r="D91" s="6" t="s">
        <v>155</v>
      </c>
      <c r="E91" s="53">
        <f>E92</f>
        <v>200</v>
      </c>
      <c r="F91" s="29"/>
      <c r="G91" s="27"/>
    </row>
    <row r="92" spans="1:7" s="13" customFormat="1" ht="20.25" customHeight="1">
      <c r="A92" s="6"/>
      <c r="B92" s="6"/>
      <c r="C92" s="20" t="s">
        <v>148</v>
      </c>
      <c r="D92" s="6" t="s">
        <v>170</v>
      </c>
      <c r="E92" s="53">
        <v>200</v>
      </c>
      <c r="F92" s="29"/>
      <c r="G92" s="27"/>
    </row>
    <row r="93" spans="1:7" s="13" customFormat="1" ht="15.75">
      <c r="A93" s="6"/>
      <c r="B93" s="7"/>
      <c r="C93" s="17"/>
      <c r="D93" s="7" t="s">
        <v>47</v>
      </c>
      <c r="E93" s="32">
        <f>E16+E19+E22+E28+E33+E36+E63+E68+E75+E90</f>
        <v>15057478</v>
      </c>
      <c r="F93" s="12">
        <f>F16+F19+F22+F28+F33+F36+F63+F68+F75+F90</f>
        <v>2570829</v>
      </c>
      <c r="G93" s="27"/>
    </row>
    <row r="94" spans="1:7" s="13" customFormat="1" ht="15.75">
      <c r="A94" s="5"/>
      <c r="B94" s="5"/>
      <c r="C94" s="19"/>
      <c r="D94" s="5"/>
      <c r="E94" s="27"/>
      <c r="F94" s="27"/>
      <c r="G94" s="27"/>
    </row>
    <row r="95" spans="1:7" s="13" customFormat="1" ht="15.75">
      <c r="A95" s="5"/>
      <c r="B95" s="5"/>
      <c r="C95" s="19"/>
      <c r="D95" s="5"/>
      <c r="E95" s="27"/>
      <c r="F95" s="27"/>
      <c r="G95" s="27"/>
    </row>
    <row r="96" spans="1:7" s="13" customFormat="1" ht="15.75">
      <c r="A96" s="5"/>
      <c r="B96" s="5"/>
      <c r="C96" s="19"/>
      <c r="D96" s="5"/>
      <c r="E96" s="27"/>
      <c r="F96" s="27"/>
      <c r="G96" s="27"/>
    </row>
    <row r="97" spans="1:7" s="13" customFormat="1" ht="15.75">
      <c r="A97" s="5"/>
      <c r="B97" s="5"/>
      <c r="C97" s="19"/>
      <c r="D97" s="5"/>
      <c r="E97" s="27"/>
      <c r="F97" s="27"/>
      <c r="G97" s="27"/>
    </row>
    <row r="98" spans="1:7" s="13" customFormat="1" ht="15.75">
      <c r="A98" s="5"/>
      <c r="B98" s="5"/>
      <c r="C98" s="19"/>
      <c r="D98" s="5"/>
      <c r="E98" s="27"/>
      <c r="F98" s="27"/>
      <c r="G98" s="27"/>
    </row>
    <row r="99" spans="1:7" s="13" customFormat="1" ht="15.75">
      <c r="A99" s="5"/>
      <c r="B99" s="5"/>
      <c r="C99" s="19"/>
      <c r="D99" s="5"/>
      <c r="E99" s="27"/>
      <c r="F99" s="27"/>
      <c r="G99" s="27"/>
    </row>
    <row r="100" spans="1:4" s="13" customFormat="1" ht="15">
      <c r="A100" s="5"/>
      <c r="B100" s="5"/>
      <c r="C100" s="19"/>
      <c r="D100" s="5"/>
    </row>
    <row r="101" spans="1:4" s="13" customFormat="1" ht="15">
      <c r="A101" s="5"/>
      <c r="B101" s="5"/>
      <c r="C101" s="19"/>
      <c r="D101" s="5"/>
    </row>
    <row r="102" spans="1:4" s="13" customFormat="1" ht="15">
      <c r="A102" s="5"/>
      <c r="B102" s="5"/>
      <c r="C102" s="19"/>
      <c r="D102" s="5"/>
    </row>
    <row r="103" spans="1:4" s="13" customFormat="1" ht="15">
      <c r="A103" s="5"/>
      <c r="B103" s="5"/>
      <c r="C103" s="19"/>
      <c r="D103" s="5"/>
    </row>
    <row r="104" spans="1:4" ht="15">
      <c r="A104" s="5"/>
      <c r="B104" s="5"/>
      <c r="C104" s="19"/>
      <c r="D104" s="5"/>
    </row>
    <row r="105" spans="1:4" ht="15">
      <c r="A105" s="5"/>
      <c r="B105" s="5"/>
      <c r="C105" s="19"/>
      <c r="D105" s="5"/>
    </row>
    <row r="106" spans="1:4" ht="15">
      <c r="A106" s="5"/>
      <c r="B106" s="5"/>
      <c r="C106" s="19"/>
      <c r="D106" s="5"/>
    </row>
    <row r="107" spans="1:4" ht="15">
      <c r="A107" s="5"/>
      <c r="B107" s="5"/>
      <c r="C107" s="19"/>
      <c r="D107" s="5"/>
    </row>
    <row r="108" spans="1:4" ht="15">
      <c r="A108" s="5"/>
      <c r="B108" s="5"/>
      <c r="C108" s="19"/>
      <c r="D108" s="5"/>
    </row>
    <row r="109" spans="1:4" ht="15">
      <c r="A109" s="5"/>
      <c r="B109" s="5"/>
      <c r="C109" s="19"/>
      <c r="D109" s="5"/>
    </row>
    <row r="110" spans="1:4" ht="15">
      <c r="A110" s="5"/>
      <c r="B110" s="5"/>
      <c r="C110" s="19"/>
      <c r="D110" s="5"/>
    </row>
    <row r="111" spans="1:4" ht="15">
      <c r="A111" s="5"/>
      <c r="B111" s="5"/>
      <c r="C111" s="19"/>
      <c r="D111" s="5"/>
    </row>
    <row r="112" spans="1:4" ht="15">
      <c r="A112" s="5"/>
      <c r="B112" s="5"/>
      <c r="C112" s="19"/>
      <c r="D112" s="5"/>
    </row>
    <row r="113" spans="1:4" ht="15">
      <c r="A113" s="5"/>
      <c r="B113" s="5"/>
      <c r="C113" s="19"/>
      <c r="D113" s="5"/>
    </row>
    <row r="114" spans="1:4" ht="15">
      <c r="A114" s="5"/>
      <c r="B114" s="5"/>
      <c r="C114" s="19"/>
      <c r="D114" s="5"/>
    </row>
    <row r="115" spans="1:4" ht="15">
      <c r="A115" s="5"/>
      <c r="B115" s="5"/>
      <c r="C115" s="19"/>
      <c r="D115" s="5"/>
    </row>
    <row r="116" spans="1:4" ht="15">
      <c r="A116" s="5"/>
      <c r="B116" s="5"/>
      <c r="C116" s="19"/>
      <c r="D116" s="5"/>
    </row>
    <row r="117" spans="1:4" ht="15">
      <c r="A117" s="5"/>
      <c r="B117" s="5"/>
      <c r="C117" s="19"/>
      <c r="D117" s="5"/>
    </row>
    <row r="118" spans="1:4" ht="15">
      <c r="A118" s="5"/>
      <c r="B118" s="5"/>
      <c r="C118" s="19"/>
      <c r="D118" s="5"/>
    </row>
    <row r="119" spans="1:4" ht="15">
      <c r="A119" s="5"/>
      <c r="B119" s="5"/>
      <c r="C119" s="19"/>
      <c r="D119" s="5"/>
    </row>
    <row r="120" spans="1:4" ht="15">
      <c r="A120" s="5"/>
      <c r="B120" s="5"/>
      <c r="C120" s="19"/>
      <c r="D120" s="5"/>
    </row>
    <row r="121" spans="1:4" ht="15">
      <c r="A121" s="5"/>
      <c r="B121" s="5"/>
      <c r="C121" s="19"/>
      <c r="D121" s="5"/>
    </row>
    <row r="122" spans="1:4" ht="15">
      <c r="A122" s="5"/>
      <c r="B122" s="5"/>
      <c r="C122" s="19"/>
      <c r="D122" s="5"/>
    </row>
    <row r="123" spans="1:4" ht="15">
      <c r="A123" s="5"/>
      <c r="B123" s="5"/>
      <c r="C123" s="19"/>
      <c r="D123" s="5"/>
    </row>
    <row r="124" spans="1:4" ht="15">
      <c r="A124" s="5"/>
      <c r="B124" s="5"/>
      <c r="C124" s="19"/>
      <c r="D124" s="5"/>
    </row>
    <row r="125" spans="1:4" ht="15">
      <c r="A125" s="5"/>
      <c r="B125" s="5"/>
      <c r="C125" s="19"/>
      <c r="D125" s="5"/>
    </row>
    <row r="126" spans="1:4" ht="15">
      <c r="A126" s="5"/>
      <c r="B126" s="5"/>
      <c r="C126" s="19"/>
      <c r="D126" s="5"/>
    </row>
    <row r="127" spans="1:4" ht="15">
      <c r="A127" s="5"/>
      <c r="B127" s="5"/>
      <c r="C127" s="19"/>
      <c r="D127" s="5"/>
    </row>
    <row r="128" spans="1:4" ht="15">
      <c r="A128" s="5"/>
      <c r="B128" s="5"/>
      <c r="C128" s="19"/>
      <c r="D128" s="5"/>
    </row>
    <row r="129" spans="1:4" ht="15">
      <c r="A129" s="5"/>
      <c r="B129" s="5"/>
      <c r="C129" s="19"/>
      <c r="D129" s="5"/>
    </row>
    <row r="130" spans="1:4" ht="15">
      <c r="A130" s="5"/>
      <c r="B130" s="5"/>
      <c r="C130" s="19"/>
      <c r="D130" s="5"/>
    </row>
    <row r="131" spans="1:4" ht="15">
      <c r="A131" s="5"/>
      <c r="B131" s="5"/>
      <c r="C131" s="19"/>
      <c r="D131" s="5"/>
    </row>
    <row r="132" spans="1:4" ht="15">
      <c r="A132" s="5"/>
      <c r="B132" s="5"/>
      <c r="C132" s="19"/>
      <c r="D132" s="5"/>
    </row>
    <row r="133" spans="1:4" ht="15">
      <c r="A133" s="5"/>
      <c r="B133" s="5"/>
      <c r="C133" s="19"/>
      <c r="D133" s="5"/>
    </row>
    <row r="134" spans="1:4" ht="15">
      <c r="A134" s="5"/>
      <c r="B134" s="5"/>
      <c r="C134" s="19"/>
      <c r="D134" s="5"/>
    </row>
    <row r="135" spans="1:4" ht="15">
      <c r="A135" s="5"/>
      <c r="B135" s="5"/>
      <c r="C135" s="19"/>
      <c r="D135" s="5"/>
    </row>
    <row r="136" spans="1:4" ht="15">
      <c r="A136" s="5"/>
      <c r="B136" s="5"/>
      <c r="C136" s="19"/>
      <c r="D136" s="5"/>
    </row>
    <row r="137" spans="1:4" ht="15">
      <c r="A137" s="5"/>
      <c r="B137" s="5"/>
      <c r="C137" s="19"/>
      <c r="D137" s="5"/>
    </row>
    <row r="138" spans="1:4" ht="15">
      <c r="A138" s="5"/>
      <c r="B138" s="5"/>
      <c r="C138" s="19"/>
      <c r="D138" s="5"/>
    </row>
  </sheetData>
  <mergeCells count="9">
    <mergeCell ref="A13:C13"/>
    <mergeCell ref="E2:F2"/>
    <mergeCell ref="E1:F1"/>
    <mergeCell ref="E13:E14"/>
    <mergeCell ref="F13:F14"/>
    <mergeCell ref="D13:D14"/>
    <mergeCell ref="E3:F3"/>
    <mergeCell ref="E4:F4"/>
    <mergeCell ref="A10:F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2010-01-13T12:04:47Z</cp:lastPrinted>
  <dcterms:created xsi:type="dcterms:W3CDTF">1997-02-26T13:46:56Z</dcterms:created>
  <dcterms:modified xsi:type="dcterms:W3CDTF">2010-01-13T12:04:49Z</dcterms:modified>
  <cp:category/>
  <cp:version/>
  <cp:contentType/>
  <cp:contentStatus/>
</cp:coreProperties>
</file>